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Calculator" sheetId="1" r:id="rId1"/>
    <sheet name="A" sheetId="2" r:id="rId2"/>
    <sheet name="B" sheetId="3" r:id="rId3"/>
    <sheet name="C" sheetId="4" r:id="rId4"/>
    <sheet name="D" sheetId="5" r:id="rId5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<sst xmlns="http://schemas.openxmlformats.org/spreadsheetml/2006/main" count="130" uniqueCount="33">
  <si>
    <t>Year</t>
  </si>
  <si>
    <t>Scenario 1</t>
  </si>
  <si>
    <t>Scenario 2</t>
  </si>
  <si>
    <t>Scenario 3</t>
  </si>
  <si>
    <t>Scenario 4</t>
  </si>
  <si>
    <t>LRP Rate</t>
  </si>
  <si>
    <t>HRP Rate</t>
  </si>
  <si>
    <t>Applicable %age</t>
  </si>
  <si>
    <t>PV of Annual Revenue</t>
  </si>
  <si>
    <t>Annual Revenue</t>
  </si>
  <si>
    <t>Average PV</t>
  </si>
  <si>
    <t>Bidder's Bid</t>
  </si>
  <si>
    <t>%</t>
  </si>
  <si>
    <t>Daily Revenue</t>
  </si>
  <si>
    <t xml:space="preserve">Wells </t>
  </si>
  <si>
    <t xml:space="preserve">No. Wells </t>
  </si>
  <si>
    <t>A</t>
  </si>
  <si>
    <t>B</t>
  </si>
  <si>
    <t>C</t>
  </si>
  <si>
    <t>D</t>
  </si>
  <si>
    <t>LRP (%)</t>
  </si>
  <si>
    <t>HRP (%)</t>
  </si>
  <si>
    <t>Highest Value</t>
  </si>
  <si>
    <t>Name of Bidders</t>
  </si>
  <si>
    <t>Rank (based on Total Marks)</t>
  </si>
  <si>
    <t>Marks for Wells                   I</t>
  </si>
  <si>
    <t>Marks for Average NPV   II</t>
  </si>
  <si>
    <t>Total Marks                    (I+II)</t>
  </si>
  <si>
    <t>Average NPV of GOI share of Notional Revenue Profile</t>
  </si>
  <si>
    <t>Input Value</t>
  </si>
  <si>
    <t xml:space="preserve">Legend </t>
  </si>
  <si>
    <t>Calculated Value</t>
  </si>
  <si>
    <t>Ranking of bids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</si>
</sst>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######0.00000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0.0000%"/>
    <numFmt numFmtId="203" formatCode="0.000%"/>
    <numFmt numFmtId="20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86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191" fontId="38" fillId="0" borderId="10" xfId="0" applyNumberFormat="1" applyFont="1" applyBorder="1" applyAlignment="1">
      <alignment/>
    </xf>
    <xf numFmtId="190" fontId="38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38" fillId="0" borderId="1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center"/>
    </xf>
    <xf numFmtId="186" fontId="38" fillId="0" borderId="0" xfId="0" applyNumberFormat="1" applyFont="1" applyFill="1" applyBorder="1" applyAlignment="1">
      <alignment/>
    </xf>
    <xf numFmtId="1" fontId="3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187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9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2" fontId="38" fillId="0" borderId="10" xfId="0" applyNumberFormat="1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6" fillId="0" borderId="0" xfId="0" applyFont="1" applyAlignment="1">
      <alignment/>
    </xf>
    <xf numFmtId="0" fontId="40" fillId="13" borderId="10" xfId="0" applyFont="1" applyFill="1" applyBorder="1" applyAlignment="1">
      <alignment/>
    </xf>
    <xf numFmtId="0" fontId="37" fillId="13" borderId="10" xfId="0" applyFont="1" applyFill="1" applyBorder="1" applyAlignment="1">
      <alignment/>
    </xf>
    <xf numFmtId="0" fontId="0" fillId="19" borderId="10" xfId="0" applyFill="1" applyBorder="1" applyAlignment="1">
      <alignment vertical="center" wrapText="1"/>
    </xf>
    <xf numFmtId="2" fontId="0" fillId="19" borderId="10" xfId="0" applyNumberFormat="1" applyFill="1" applyBorder="1" applyAlignment="1">
      <alignment horizontal="center" vertical="center"/>
    </xf>
    <xf numFmtId="2" fontId="0" fillId="19" borderId="10" xfId="0" applyNumberForma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6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10" xfId="0" applyFill="1" applyBorder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2" max="2" width="26.28125" style="0" bestFit="1" customWidth="1"/>
    <col min="7" max="7" width="13.421875" style="0" bestFit="1" customWidth="1"/>
  </cols>
  <sheetData>
    <row r="1" spans="1:8" ht="18.75">
      <c r="A1" s="40"/>
      <c r="B1" s="41"/>
      <c r="C1" s="41"/>
      <c r="D1" s="41"/>
      <c r="E1" s="41"/>
      <c r="F1" s="41"/>
      <c r="G1" s="41"/>
      <c r="H1" s="42"/>
    </row>
    <row r="2" spans="1:8" ht="18.75">
      <c r="A2" s="43"/>
      <c r="B2" s="52" t="s">
        <v>32</v>
      </c>
      <c r="C2" s="52"/>
      <c r="D2" s="52"/>
      <c r="E2" s="52"/>
      <c r="F2" s="52"/>
      <c r="G2" s="52"/>
      <c r="H2" s="44"/>
    </row>
    <row r="3" spans="1:8" ht="18.75">
      <c r="A3" s="43"/>
      <c r="B3" s="45"/>
      <c r="C3" s="45"/>
      <c r="D3" s="45"/>
      <c r="E3" s="45"/>
      <c r="F3" s="45"/>
      <c r="G3" s="45"/>
      <c r="H3" s="44"/>
    </row>
    <row r="4" spans="1:8" ht="15">
      <c r="A4" s="43"/>
      <c r="B4" s="14"/>
      <c r="C4" s="14"/>
      <c r="D4" s="14"/>
      <c r="E4" s="14"/>
      <c r="F4" s="14"/>
      <c r="G4" s="14"/>
      <c r="H4" s="44"/>
    </row>
    <row r="5" spans="1:8" ht="15">
      <c r="A5" s="43"/>
      <c r="B5" s="28" t="s">
        <v>23</v>
      </c>
      <c r="C5" s="29" t="s">
        <v>16</v>
      </c>
      <c r="D5" s="29" t="s">
        <v>17</v>
      </c>
      <c r="E5" s="29" t="s">
        <v>18</v>
      </c>
      <c r="F5" s="29" t="s">
        <v>19</v>
      </c>
      <c r="G5" s="33" t="s">
        <v>22</v>
      </c>
      <c r="H5" s="44"/>
    </row>
    <row r="6" spans="1:8" ht="15">
      <c r="A6" s="43"/>
      <c r="B6" s="14"/>
      <c r="C6" s="14"/>
      <c r="D6" s="14"/>
      <c r="E6" s="14"/>
      <c r="F6" s="14"/>
      <c r="G6" s="14"/>
      <c r="H6" s="44"/>
    </row>
    <row r="7" spans="1:8" ht="15">
      <c r="A7" s="43"/>
      <c r="B7" s="26" t="s">
        <v>15</v>
      </c>
      <c r="C7" s="51">
        <v>1</v>
      </c>
      <c r="D7" s="51">
        <v>2</v>
      </c>
      <c r="E7" s="51">
        <v>3</v>
      </c>
      <c r="F7" s="51">
        <v>4</v>
      </c>
      <c r="G7" s="32">
        <f>MAX(C7:F7)</f>
        <v>4</v>
      </c>
      <c r="H7" s="44"/>
    </row>
    <row r="8" spans="1:8" ht="15">
      <c r="A8" s="43"/>
      <c r="B8" s="26" t="s">
        <v>20</v>
      </c>
      <c r="C8" s="51">
        <v>1</v>
      </c>
      <c r="D8" s="51">
        <v>12</v>
      </c>
      <c r="E8" s="51">
        <v>1</v>
      </c>
      <c r="F8" s="51">
        <v>15</v>
      </c>
      <c r="G8" s="46"/>
      <c r="H8" s="44"/>
    </row>
    <row r="9" spans="1:8" ht="15">
      <c r="A9" s="43"/>
      <c r="B9" s="26" t="s">
        <v>21</v>
      </c>
      <c r="C9" s="51">
        <v>12</v>
      </c>
      <c r="D9" s="51">
        <v>15</v>
      </c>
      <c r="E9" s="51">
        <v>50</v>
      </c>
      <c r="F9" s="51">
        <v>21</v>
      </c>
      <c r="G9" s="46"/>
      <c r="H9" s="44"/>
    </row>
    <row r="10" spans="1:8" ht="15">
      <c r="A10" s="43"/>
      <c r="B10" s="14"/>
      <c r="C10" s="47"/>
      <c r="D10" s="47"/>
      <c r="E10" s="47"/>
      <c r="F10" s="47"/>
      <c r="G10" s="47"/>
      <c r="H10" s="44"/>
    </row>
    <row r="11" spans="1:8" ht="30">
      <c r="A11" s="43"/>
      <c r="B11" s="30" t="s">
        <v>28</v>
      </c>
      <c r="C11" s="31">
        <f>A!F25</f>
        <v>14.503738993719603</v>
      </c>
      <c r="D11" s="31">
        <f>B!F25</f>
        <v>58.796252809995025</v>
      </c>
      <c r="E11" s="31">
        <f>C!F25</f>
        <v>48.45285199449325</v>
      </c>
      <c r="F11" s="31">
        <f>D!F25</f>
        <v>75.50545204030927</v>
      </c>
      <c r="G11" s="31">
        <f>MAX(C11:F11)</f>
        <v>75.50545204030927</v>
      </c>
      <c r="H11" s="44"/>
    </row>
    <row r="12" spans="1:8" ht="15">
      <c r="A12" s="43"/>
      <c r="B12" s="14"/>
      <c r="C12" s="47"/>
      <c r="D12" s="47"/>
      <c r="E12" s="47"/>
      <c r="F12" s="47"/>
      <c r="G12" s="47"/>
      <c r="H12" s="44"/>
    </row>
    <row r="13" spans="1:8" ht="15">
      <c r="A13" s="43"/>
      <c r="B13" s="34" t="s">
        <v>25</v>
      </c>
      <c r="C13" s="32">
        <f>50/$G$7*C7</f>
        <v>12.5</v>
      </c>
      <c r="D13" s="32">
        <f>50/$G$7*D7</f>
        <v>25</v>
      </c>
      <c r="E13" s="32">
        <f>50/$G$7*E7</f>
        <v>37.5</v>
      </c>
      <c r="F13" s="32">
        <f>50/$G$7*F7</f>
        <v>50</v>
      </c>
      <c r="G13" s="32">
        <v>50</v>
      </c>
      <c r="H13" s="44"/>
    </row>
    <row r="14" spans="1:8" ht="15">
      <c r="A14" s="43"/>
      <c r="B14" s="14"/>
      <c r="C14" s="47"/>
      <c r="D14" s="47"/>
      <c r="E14" s="47"/>
      <c r="F14" s="47"/>
      <c r="G14" s="47"/>
      <c r="H14" s="44"/>
    </row>
    <row r="15" spans="1:8" ht="15">
      <c r="A15" s="43"/>
      <c r="B15" s="34" t="s">
        <v>26</v>
      </c>
      <c r="C15" s="32">
        <f>$G$15/$G$11*C11</f>
        <v>9.604431601824363</v>
      </c>
      <c r="D15" s="32">
        <f>$G$15/$G$11*D11</f>
        <v>38.935104168773215</v>
      </c>
      <c r="E15" s="32">
        <f>$G$15/$G$11*E11</f>
        <v>32.08566446872357</v>
      </c>
      <c r="F15" s="32">
        <f>$G$15/$G$11*F11</f>
        <v>50</v>
      </c>
      <c r="G15" s="32">
        <v>50</v>
      </c>
      <c r="H15" s="44"/>
    </row>
    <row r="16" spans="1:8" ht="15">
      <c r="A16" s="43"/>
      <c r="B16" s="14"/>
      <c r="C16" s="47"/>
      <c r="D16" s="47"/>
      <c r="E16" s="47"/>
      <c r="F16" s="47"/>
      <c r="G16" s="14"/>
      <c r="H16" s="44"/>
    </row>
    <row r="17" spans="1:11" ht="15">
      <c r="A17" s="43"/>
      <c r="B17" s="34" t="s">
        <v>27</v>
      </c>
      <c r="C17" s="32">
        <f>C13+C15</f>
        <v>22.104431601824363</v>
      </c>
      <c r="D17" s="32">
        <f>D13+D15</f>
        <v>63.935104168773215</v>
      </c>
      <c r="E17" s="32">
        <f>E13+E15</f>
        <v>69.58566446872356</v>
      </c>
      <c r="F17" s="32">
        <f>F13+F15</f>
        <v>100</v>
      </c>
      <c r="G17" s="14"/>
      <c r="H17" s="44"/>
      <c r="K17" s="27"/>
    </row>
    <row r="18" spans="1:8" ht="15">
      <c r="A18" s="43"/>
      <c r="B18" s="14"/>
      <c r="C18" s="47"/>
      <c r="D18" s="47"/>
      <c r="E18" s="47"/>
      <c r="F18" s="47"/>
      <c r="G18" s="14"/>
      <c r="H18" s="44"/>
    </row>
    <row r="19" spans="1:8" ht="15">
      <c r="A19" s="43"/>
      <c r="B19" s="34" t="s">
        <v>24</v>
      </c>
      <c r="C19" s="35">
        <f>RANK(C17,$C$17:$F$17)</f>
        <v>4</v>
      </c>
      <c r="D19" s="35">
        <f>RANK(D17,$C$17:$F$17)</f>
        <v>3</v>
      </c>
      <c r="E19" s="35">
        <f>RANK(E17,$C$17:$F$17)</f>
        <v>2</v>
      </c>
      <c r="F19" s="35">
        <f>RANK(F17,$C$17:$F$17)</f>
        <v>1</v>
      </c>
      <c r="G19" s="14"/>
      <c r="H19" s="44"/>
    </row>
    <row r="20" spans="1:8" ht="18.75" customHeight="1">
      <c r="A20" s="43"/>
      <c r="B20" s="14"/>
      <c r="C20" s="14"/>
      <c r="D20" s="14"/>
      <c r="E20" s="14"/>
      <c r="F20" s="14"/>
      <c r="G20" s="14"/>
      <c r="H20" s="44"/>
    </row>
    <row r="21" spans="1:8" ht="15">
      <c r="A21" s="43"/>
      <c r="B21" s="53" t="s">
        <v>30</v>
      </c>
      <c r="C21" s="53"/>
      <c r="D21" s="14"/>
      <c r="E21" s="14"/>
      <c r="F21" s="14"/>
      <c r="G21" s="14"/>
      <c r="H21" s="44"/>
    </row>
    <row r="22" spans="1:8" ht="15">
      <c r="A22" s="43"/>
      <c r="B22" s="36" t="s">
        <v>29</v>
      </c>
      <c r="C22" s="37"/>
      <c r="D22" s="14"/>
      <c r="E22" s="14"/>
      <c r="F22" s="14"/>
      <c r="G22" s="14"/>
      <c r="H22" s="44"/>
    </row>
    <row r="23" spans="1:8" ht="15">
      <c r="A23" s="43"/>
      <c r="B23" s="38" t="s">
        <v>31</v>
      </c>
      <c r="C23" s="39"/>
      <c r="D23" s="14"/>
      <c r="E23" s="14"/>
      <c r="F23" s="14"/>
      <c r="G23" s="14"/>
      <c r="H23" s="44"/>
    </row>
    <row r="24" spans="1:8" ht="15">
      <c r="A24" s="43"/>
      <c r="B24" s="14"/>
      <c r="C24" s="14"/>
      <c r="D24" s="14"/>
      <c r="E24" s="14"/>
      <c r="F24" s="14"/>
      <c r="G24" s="14"/>
      <c r="H24" s="44"/>
    </row>
    <row r="25" spans="1:8" ht="15.75" thickBot="1">
      <c r="A25" s="48"/>
      <c r="B25" s="49"/>
      <c r="C25" s="49"/>
      <c r="D25" s="49"/>
      <c r="E25" s="49"/>
      <c r="F25" s="49"/>
      <c r="G25" s="49"/>
      <c r="H25" s="50"/>
    </row>
  </sheetData>
  <sheetProtection password="CDA6" sheet="1" objects="1" scenarios="1" selectLockedCells="1"/>
  <mergeCells count="2">
    <mergeCell ref="B2:G2"/>
    <mergeCell ref="B21:C21"/>
  </mergeCells>
  <dataValidations count="4">
    <dataValidation type="whole" operator="greaterThan" allowBlank="1" showInputMessage="1" showErrorMessage="1" sqref="C7:F7">
      <formula1>0</formula1>
    </dataValidation>
    <dataValidation type="whole" allowBlank="1" showInputMessage="1" showErrorMessage="1" error="Enter Whole Number Between 1 to 49 only. " sqref="C8:F8">
      <formula1>1</formula1>
      <formula2>49</formula2>
    </dataValidation>
    <dataValidation type="whole" allowBlank="1" showInputMessage="1" showErrorMessage="1" prompt="HRP Value must be greater than LRP &#10;HRP must be Less than or equal to 50" error="enter Whole number and capping on HRP is 50%" sqref="D9:F9">
      <formula1>1</formula1>
      <formula2>50</formula2>
    </dataValidation>
    <dataValidation type="whole" allowBlank="1" showInputMessage="1" showErrorMessage="1" prompt="HRP Value must be greater than LRP &#10;and must be Less than or equal to 50" error="enter Whole number and capping on HRP is 50%" sqref="C9">
      <formula1>1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R51"/>
  <sheetViews>
    <sheetView zoomScalePageLayoutView="0" workbookViewId="0" topLeftCell="C4">
      <selection activeCell="F23" sqref="F23 J23 N23 R23"/>
    </sheetView>
  </sheetViews>
  <sheetFormatPr defaultColWidth="9.140625" defaultRowHeight="15"/>
  <cols>
    <col min="3" max="3" width="14.57421875" style="0" customWidth="1"/>
    <col min="4" max="4" width="12.421875" style="0" customWidth="1"/>
    <col min="5" max="5" width="13.57421875" style="0" customWidth="1"/>
    <col min="6" max="6" width="14.00390625" style="0" customWidth="1"/>
    <col min="7" max="7" width="13.421875" style="0" customWidth="1"/>
    <col min="8" max="8" width="12.421875" style="0" customWidth="1"/>
    <col min="9" max="9" width="15.00390625" style="0" customWidth="1"/>
    <col min="10" max="10" width="13.28125" style="0" customWidth="1"/>
    <col min="11" max="11" width="13.00390625" style="0" customWidth="1"/>
    <col min="12" max="12" width="12.7109375" style="0" customWidth="1"/>
    <col min="13" max="13" width="13.421875" style="0" customWidth="1"/>
    <col min="14" max="14" width="14.28125" style="0" customWidth="1"/>
    <col min="15" max="15" width="13.57421875" style="0" customWidth="1"/>
    <col min="16" max="16" width="12.28125" style="0" customWidth="1"/>
    <col min="17" max="17" width="13.7109375" style="0" customWidth="1"/>
    <col min="18" max="18" width="13.28125" style="0" customWidth="1"/>
  </cols>
  <sheetData>
    <row r="3" spans="1:7" ht="15">
      <c r="A3" t="s">
        <v>11</v>
      </c>
      <c r="C3" t="s">
        <v>5</v>
      </c>
      <c r="D3" s="8">
        <f>Calculator!C8</f>
        <v>1</v>
      </c>
      <c r="E3" t="s">
        <v>12</v>
      </c>
      <c r="F3" t="s">
        <v>14</v>
      </c>
      <c r="G3">
        <f>Calculator!C7</f>
        <v>1</v>
      </c>
    </row>
    <row r="4" spans="3:5" ht="15">
      <c r="C4" t="s">
        <v>6</v>
      </c>
      <c r="D4" s="8">
        <f>Calculator!C9</f>
        <v>12</v>
      </c>
      <c r="E4" t="s">
        <v>12</v>
      </c>
    </row>
    <row r="6" spans="3:18" ht="31.5">
      <c r="C6" s="54" t="s">
        <v>1</v>
      </c>
      <c r="D6" s="54"/>
      <c r="E6" s="54"/>
      <c r="F6" s="54"/>
      <c r="G6" s="54" t="s">
        <v>2</v>
      </c>
      <c r="H6" s="54"/>
      <c r="I6" s="54"/>
      <c r="J6" s="54"/>
      <c r="K6" s="54" t="s">
        <v>3</v>
      </c>
      <c r="L6" s="54"/>
      <c r="M6" s="54"/>
      <c r="N6" s="54"/>
      <c r="O6" s="54" t="s">
        <v>4</v>
      </c>
      <c r="P6" s="54"/>
      <c r="Q6" s="54"/>
      <c r="R6" s="54"/>
    </row>
    <row r="7" spans="2:18" ht="56.25">
      <c r="B7" s="1" t="s">
        <v>0</v>
      </c>
      <c r="C7" s="5" t="s">
        <v>13</v>
      </c>
      <c r="D7" s="5" t="s">
        <v>7</v>
      </c>
      <c r="E7" s="5" t="s">
        <v>9</v>
      </c>
      <c r="F7" s="5" t="s">
        <v>8</v>
      </c>
      <c r="G7" s="5" t="s">
        <v>13</v>
      </c>
      <c r="H7" s="5" t="s">
        <v>7</v>
      </c>
      <c r="I7" s="5" t="s">
        <v>9</v>
      </c>
      <c r="J7" s="5" t="s">
        <v>8</v>
      </c>
      <c r="K7" s="5" t="s">
        <v>13</v>
      </c>
      <c r="L7" s="5" t="s">
        <v>7</v>
      </c>
      <c r="M7" s="5" t="s">
        <v>9</v>
      </c>
      <c r="N7" s="5" t="s">
        <v>8</v>
      </c>
      <c r="O7" s="5" t="s">
        <v>13</v>
      </c>
      <c r="P7" s="5" t="s">
        <v>7</v>
      </c>
      <c r="Q7" s="5" t="s">
        <v>9</v>
      </c>
      <c r="R7" s="5" t="s">
        <v>8</v>
      </c>
    </row>
    <row r="8" spans="2:18" ht="18.75">
      <c r="B8" s="2">
        <v>1</v>
      </c>
      <c r="C8" s="3">
        <v>0.0741</v>
      </c>
      <c r="D8" s="3">
        <f aca="true" t="shared" si="0" ref="D8:D22">ROUND(($D$3+($D$4-$D$3)*(C8-0.01)/0.99),4)</f>
        <v>1.7122</v>
      </c>
      <c r="E8" s="7">
        <f aca="true" t="shared" si="1" ref="E8:E22">C8*D8%*365</f>
        <v>0.46309017299999994</v>
      </c>
      <c r="F8" s="6">
        <f>E8/1.1^(B8-1)</f>
        <v>0.46309017299999994</v>
      </c>
      <c r="G8" s="3">
        <v>0.0456</v>
      </c>
      <c r="H8" s="1">
        <f>ROUND(($D$3+($D$4-$D$3)*(G8-0.01)/0.99),4)</f>
        <v>1.3956</v>
      </c>
      <c r="I8" s="1">
        <f aca="true" t="shared" si="2" ref="I8:I22">G8*H8%*365</f>
        <v>0.23228366400000003</v>
      </c>
      <c r="J8" s="1">
        <f aca="true" t="shared" si="3" ref="J8:J22">I8/1.1^(B8-1)</f>
        <v>0.23228366400000003</v>
      </c>
      <c r="K8" s="3">
        <v>0.184</v>
      </c>
      <c r="L8" s="1">
        <f>ROUND(($D$3+($D$4-$D$3)*(K8-0.01)/0.99),4)</f>
        <v>2.9333</v>
      </c>
      <c r="M8" s="1">
        <f>K8*L8%*365</f>
        <v>1.97000428</v>
      </c>
      <c r="N8" s="7">
        <f aca="true" t="shared" si="4" ref="N8:N22">M8/1.1^(B8-1)</f>
        <v>1.97000428</v>
      </c>
      <c r="O8" s="3">
        <v>0.0912</v>
      </c>
      <c r="P8" s="1">
        <f>ROUND(($D$3+($D$4-$D$3)*(O8-0.01)/0.99),4)</f>
        <v>1.9022</v>
      </c>
      <c r="Q8" s="1">
        <f>O8*P8%*365</f>
        <v>0.6332043359999999</v>
      </c>
      <c r="R8" s="1">
        <f aca="true" t="shared" si="5" ref="R8:R22">Q8/1.1^(B8-1)</f>
        <v>0.6332043359999999</v>
      </c>
    </row>
    <row r="9" spans="2:18" ht="18.75">
      <c r="B9" s="2">
        <v>2</v>
      </c>
      <c r="C9" s="3">
        <v>0.1024</v>
      </c>
      <c r="D9" s="1">
        <f t="shared" si="0"/>
        <v>2.0267</v>
      </c>
      <c r="E9" s="7">
        <f t="shared" si="1"/>
        <v>0.757499392</v>
      </c>
      <c r="F9" s="6">
        <f>E9/1.1^(B9-1)</f>
        <v>0.6886358109090909</v>
      </c>
      <c r="G9" s="3">
        <v>0.0537</v>
      </c>
      <c r="H9" s="3">
        <f aca="true" t="shared" si="6" ref="H9:H22">ROUND(($D$3+($D$4-$D$3)*(G9-0.01)/0.99),4)</f>
        <v>1.4856</v>
      </c>
      <c r="I9" s="7">
        <f t="shared" si="2"/>
        <v>0.291185028</v>
      </c>
      <c r="J9" s="7">
        <f t="shared" si="3"/>
        <v>0.2647136618181818</v>
      </c>
      <c r="K9" s="3">
        <v>0.2202</v>
      </c>
      <c r="L9" s="1">
        <f aca="true" t="shared" si="7" ref="L9:L22">ROUND(($D$3+($D$4-$D$3)*(K9-0.01)/0.99),4)</f>
        <v>3.3356</v>
      </c>
      <c r="M9" s="7">
        <f aca="true" t="shared" si="8" ref="M9:M22">K9*L9%*365</f>
        <v>2.680921788</v>
      </c>
      <c r="N9" s="7">
        <f t="shared" si="4"/>
        <v>2.4372016254545454</v>
      </c>
      <c r="O9" s="3">
        <v>0.0968</v>
      </c>
      <c r="P9" s="1">
        <f aca="true" t="shared" si="9" ref="P9:P22">ROUND(($D$3+($D$4-$D$3)*(O9-0.01)/0.99),4)</f>
        <v>1.9644</v>
      </c>
      <c r="Q9" s="7">
        <f aca="true" t="shared" si="10" ref="Q9:Q22">O9*P9%*365</f>
        <v>0.6940618079999998</v>
      </c>
      <c r="R9" s="1">
        <f t="shared" si="5"/>
        <v>0.6309652799999999</v>
      </c>
    </row>
    <row r="10" spans="2:18" ht="18.75">
      <c r="B10" s="2">
        <v>3</v>
      </c>
      <c r="C10" s="3">
        <v>0.1347</v>
      </c>
      <c r="D10" s="1">
        <f t="shared" si="0"/>
        <v>2.3856</v>
      </c>
      <c r="E10" s="7">
        <f t="shared" si="1"/>
        <v>1.172892168</v>
      </c>
      <c r="F10" s="6">
        <f aca="true" t="shared" si="11" ref="F10:F22">E10/1.1^(B10-1)</f>
        <v>0.9693323702479337</v>
      </c>
      <c r="G10" s="3">
        <v>0.0678</v>
      </c>
      <c r="H10" s="1">
        <f t="shared" si="6"/>
        <v>1.6422</v>
      </c>
      <c r="I10" s="7">
        <f t="shared" si="2"/>
        <v>0.40639523400000005</v>
      </c>
      <c r="J10" s="7">
        <f t="shared" si="3"/>
        <v>0.3358638297520661</v>
      </c>
      <c r="K10" s="3">
        <v>0.2524</v>
      </c>
      <c r="L10" s="1">
        <f t="shared" si="7"/>
        <v>3.6933</v>
      </c>
      <c r="M10" s="7">
        <f t="shared" si="8"/>
        <v>3.402489558</v>
      </c>
      <c r="N10" s="7">
        <f t="shared" si="4"/>
        <v>2.811974841322314</v>
      </c>
      <c r="O10" s="3">
        <v>0.1101</v>
      </c>
      <c r="P10" s="1">
        <f t="shared" si="9"/>
        <v>2.1122</v>
      </c>
      <c r="Q10" s="7">
        <f t="shared" si="10"/>
        <v>0.8488192530000002</v>
      </c>
      <c r="R10" s="1">
        <f t="shared" si="5"/>
        <v>0.7015035148760331</v>
      </c>
    </row>
    <row r="11" spans="2:18" ht="18.75">
      <c r="B11" s="2">
        <v>4</v>
      </c>
      <c r="C11" s="3">
        <v>0.1714</v>
      </c>
      <c r="D11" s="1">
        <f t="shared" si="0"/>
        <v>2.7933</v>
      </c>
      <c r="E11" s="7">
        <f t="shared" si="1"/>
        <v>1.747516413</v>
      </c>
      <c r="F11" s="6">
        <f t="shared" si="11"/>
        <v>1.3129349459053339</v>
      </c>
      <c r="G11" s="3">
        <v>0.0831</v>
      </c>
      <c r="H11" s="1">
        <f t="shared" si="6"/>
        <v>1.8122</v>
      </c>
      <c r="I11" s="7">
        <f t="shared" si="2"/>
        <v>0.5496674429999999</v>
      </c>
      <c r="J11" s="7">
        <f t="shared" si="3"/>
        <v>0.41297328549962414</v>
      </c>
      <c r="K11" s="3">
        <v>0.2815</v>
      </c>
      <c r="L11" s="1">
        <f t="shared" si="7"/>
        <v>4.0167</v>
      </c>
      <c r="M11" s="7">
        <f t="shared" si="8"/>
        <v>4.1270588324999995</v>
      </c>
      <c r="N11" s="7">
        <f t="shared" si="4"/>
        <v>3.100720385048834</v>
      </c>
      <c r="O11" s="3">
        <v>0.1222</v>
      </c>
      <c r="P11" s="1">
        <f t="shared" si="9"/>
        <v>2.2467</v>
      </c>
      <c r="Q11" s="7">
        <f t="shared" si="10"/>
        <v>1.0020956010000002</v>
      </c>
      <c r="R11" s="1">
        <f t="shared" si="5"/>
        <v>0.7528892569496618</v>
      </c>
    </row>
    <row r="12" spans="2:18" ht="18.75">
      <c r="B12" s="2">
        <v>5</v>
      </c>
      <c r="C12" s="3">
        <v>0.199</v>
      </c>
      <c r="D12" s="1">
        <f t="shared" si="0"/>
        <v>3.1</v>
      </c>
      <c r="E12" s="7">
        <f t="shared" si="1"/>
        <v>2.251685</v>
      </c>
      <c r="F12" s="6">
        <f t="shared" si="11"/>
        <v>1.537931152243699</v>
      </c>
      <c r="G12" s="3">
        <v>0.0938</v>
      </c>
      <c r="H12" s="1">
        <f t="shared" si="6"/>
        <v>1.9311</v>
      </c>
      <c r="I12" s="7">
        <f t="shared" si="2"/>
        <v>0.661150707</v>
      </c>
      <c r="J12" s="7">
        <f t="shared" si="3"/>
        <v>0.4515748289051293</v>
      </c>
      <c r="K12" s="3">
        <v>0.2877</v>
      </c>
      <c r="L12" s="1">
        <f t="shared" si="7"/>
        <v>4.0856</v>
      </c>
      <c r="M12" s="7">
        <f t="shared" si="8"/>
        <v>4.2903089880000005</v>
      </c>
      <c r="N12" s="7">
        <f t="shared" si="4"/>
        <v>2.930338766477699</v>
      </c>
      <c r="O12" s="3">
        <v>0.125</v>
      </c>
      <c r="P12" s="1">
        <f t="shared" si="9"/>
        <v>2.2778</v>
      </c>
      <c r="Q12" s="7">
        <f t="shared" si="10"/>
        <v>1.03924625</v>
      </c>
      <c r="R12" s="1">
        <f t="shared" si="5"/>
        <v>0.7098191721876919</v>
      </c>
    </row>
    <row r="13" spans="2:18" ht="18.75">
      <c r="B13" s="2">
        <v>6</v>
      </c>
      <c r="C13" s="3">
        <v>0.2574</v>
      </c>
      <c r="D13" s="1">
        <f t="shared" si="0"/>
        <v>3.7489</v>
      </c>
      <c r="E13" s="7">
        <f t="shared" si="1"/>
        <v>3.5221290390000006</v>
      </c>
      <c r="F13" s="6">
        <f t="shared" si="11"/>
        <v>2.1869650228809503</v>
      </c>
      <c r="G13" s="3">
        <v>0.1114</v>
      </c>
      <c r="H13" s="3">
        <f t="shared" si="6"/>
        <v>2.1267</v>
      </c>
      <c r="I13" s="7">
        <f t="shared" si="2"/>
        <v>0.864737487</v>
      </c>
      <c r="J13" s="7">
        <f t="shared" si="3"/>
        <v>0.5369339445268888</v>
      </c>
      <c r="K13" s="3">
        <v>0.3286</v>
      </c>
      <c r="L13" s="1">
        <f t="shared" si="7"/>
        <v>4.54</v>
      </c>
      <c r="M13" s="7">
        <f t="shared" si="8"/>
        <v>5.4452306</v>
      </c>
      <c r="N13" s="7">
        <f t="shared" si="4"/>
        <v>3.3810597885141966</v>
      </c>
      <c r="O13" s="3">
        <v>0.1349</v>
      </c>
      <c r="P13" s="1">
        <f t="shared" si="9"/>
        <v>2.3878</v>
      </c>
      <c r="Q13" s="7">
        <f t="shared" si="10"/>
        <v>1.1757169029999999</v>
      </c>
      <c r="R13" s="1">
        <f t="shared" si="5"/>
        <v>0.7300276949537721</v>
      </c>
    </row>
    <row r="14" spans="2:18" ht="18.75">
      <c r="B14" s="2">
        <v>7</v>
      </c>
      <c r="C14" s="3">
        <v>0.2762</v>
      </c>
      <c r="D14" s="1">
        <f t="shared" si="0"/>
        <v>3.9578</v>
      </c>
      <c r="E14" s="7">
        <f t="shared" si="1"/>
        <v>3.989976914</v>
      </c>
      <c r="F14" s="6">
        <f t="shared" si="11"/>
        <v>2.252237949469422</v>
      </c>
      <c r="G14" s="3">
        <v>0.1173</v>
      </c>
      <c r="H14" s="1">
        <f t="shared" si="6"/>
        <v>2.1922</v>
      </c>
      <c r="I14" s="7">
        <f t="shared" si="2"/>
        <v>0.938579469</v>
      </c>
      <c r="J14" s="7">
        <f t="shared" si="3"/>
        <v>0.5298036415342173</v>
      </c>
      <c r="K14" s="3">
        <v>0.3119</v>
      </c>
      <c r="L14" s="1">
        <f t="shared" si="7"/>
        <v>4.3544</v>
      </c>
      <c r="M14" s="7">
        <f t="shared" si="8"/>
        <v>4.957201364</v>
      </c>
      <c r="N14" s="7">
        <f t="shared" si="4"/>
        <v>2.798210936005025</v>
      </c>
      <c r="O14" s="3">
        <v>0.1289</v>
      </c>
      <c r="P14" s="1">
        <f t="shared" si="9"/>
        <v>2.3211</v>
      </c>
      <c r="Q14" s="7">
        <f t="shared" si="10"/>
        <v>1.0920427334999998</v>
      </c>
      <c r="R14" s="1">
        <f t="shared" si="5"/>
        <v>0.6164296535654145</v>
      </c>
    </row>
    <row r="15" spans="2:18" ht="18.75">
      <c r="B15" s="2">
        <v>8</v>
      </c>
      <c r="C15" s="3">
        <v>0.2797</v>
      </c>
      <c r="D15" s="1">
        <f t="shared" si="0"/>
        <v>3.9967</v>
      </c>
      <c r="E15" s="7">
        <f t="shared" si="1"/>
        <v>4.080251013500001</v>
      </c>
      <c r="F15" s="6">
        <f t="shared" si="11"/>
        <v>2.093813931996593</v>
      </c>
      <c r="G15" s="3">
        <v>0.1167</v>
      </c>
      <c r="H15" s="1">
        <f t="shared" si="6"/>
        <v>2.1856</v>
      </c>
      <c r="I15" s="7">
        <f t="shared" si="2"/>
        <v>0.9309672480000001</v>
      </c>
      <c r="J15" s="7">
        <f t="shared" si="3"/>
        <v>0.4777334011180994</v>
      </c>
      <c r="K15" s="3">
        <v>0.2797</v>
      </c>
      <c r="L15" s="1">
        <f t="shared" si="7"/>
        <v>3.9967</v>
      </c>
      <c r="M15" s="7">
        <f t="shared" si="8"/>
        <v>4.080251013500001</v>
      </c>
      <c r="N15" s="7">
        <f t="shared" si="4"/>
        <v>2.093813931996593</v>
      </c>
      <c r="O15" s="3">
        <v>0.1167</v>
      </c>
      <c r="P15" s="1">
        <f t="shared" si="9"/>
        <v>2.1856</v>
      </c>
      <c r="Q15" s="7">
        <f t="shared" si="10"/>
        <v>0.9309672480000001</v>
      </c>
      <c r="R15" s="1">
        <f t="shared" si="5"/>
        <v>0.4777334011180994</v>
      </c>
    </row>
    <row r="16" spans="2:18" ht="18.75">
      <c r="B16" s="2">
        <v>9</v>
      </c>
      <c r="C16" s="3">
        <v>0.298</v>
      </c>
      <c r="D16" s="1">
        <f t="shared" si="0"/>
        <v>4.2</v>
      </c>
      <c r="E16" s="7">
        <f t="shared" si="1"/>
        <v>4.56834</v>
      </c>
      <c r="F16" s="6">
        <f t="shared" si="11"/>
        <v>2.1311643253073322</v>
      </c>
      <c r="G16" s="3">
        <v>0.1222</v>
      </c>
      <c r="H16" s="1">
        <f t="shared" si="6"/>
        <v>2.2467</v>
      </c>
      <c r="I16" s="7">
        <f t="shared" si="2"/>
        <v>1.0020956010000002</v>
      </c>
      <c r="J16" s="7">
        <f t="shared" si="3"/>
        <v>0.4674849935422081</v>
      </c>
      <c r="K16" s="3">
        <v>0.264</v>
      </c>
      <c r="L16" s="1">
        <f t="shared" si="7"/>
        <v>3.8222</v>
      </c>
      <c r="M16" s="7">
        <f t="shared" si="8"/>
        <v>3.68307192</v>
      </c>
      <c r="N16" s="7">
        <f t="shared" si="4"/>
        <v>1.718180232523232</v>
      </c>
      <c r="O16" s="3">
        <v>0.1112</v>
      </c>
      <c r="P16" s="1">
        <f t="shared" si="9"/>
        <v>2.1244</v>
      </c>
      <c r="Q16" s="7">
        <f t="shared" si="10"/>
        <v>0.862251472</v>
      </c>
      <c r="R16" s="1">
        <f t="shared" si="5"/>
        <v>0.4022466752847061</v>
      </c>
    </row>
    <row r="17" spans="2:18" ht="18.75">
      <c r="B17" s="2">
        <v>10</v>
      </c>
      <c r="C17" s="3">
        <v>0.3165</v>
      </c>
      <c r="D17" s="1">
        <f t="shared" si="0"/>
        <v>4.4056</v>
      </c>
      <c r="E17" s="7">
        <f t="shared" si="1"/>
        <v>5.08945926</v>
      </c>
      <c r="F17" s="6">
        <f t="shared" si="11"/>
        <v>2.158427550969788</v>
      </c>
      <c r="G17" s="3">
        <v>0.1278</v>
      </c>
      <c r="H17" s="1">
        <f t="shared" si="6"/>
        <v>2.3089</v>
      </c>
      <c r="I17" s="7">
        <f t="shared" si="2"/>
        <v>1.077032583</v>
      </c>
      <c r="J17" s="7">
        <f t="shared" si="3"/>
        <v>0.45676695335986545</v>
      </c>
      <c r="K17" s="3">
        <v>0.2482</v>
      </c>
      <c r="L17" s="1">
        <f t="shared" si="7"/>
        <v>3.6467</v>
      </c>
      <c r="M17" s="7">
        <f t="shared" si="8"/>
        <v>3.303654931</v>
      </c>
      <c r="N17" s="7">
        <f t="shared" si="4"/>
        <v>1.4010721881616153</v>
      </c>
      <c r="O17" s="3">
        <v>0.1055</v>
      </c>
      <c r="P17" s="1">
        <f t="shared" si="9"/>
        <v>2.0611</v>
      </c>
      <c r="Q17" s="7">
        <f t="shared" si="10"/>
        <v>0.7936780825</v>
      </c>
      <c r="R17" s="1">
        <f t="shared" si="5"/>
        <v>0.33659698454269044</v>
      </c>
    </row>
    <row r="18" spans="2:18" ht="18.75">
      <c r="B18" s="2">
        <v>11</v>
      </c>
      <c r="C18" s="3">
        <v>0.2759</v>
      </c>
      <c r="D18" s="1">
        <f t="shared" si="0"/>
        <v>3.9544</v>
      </c>
      <c r="E18" s="7">
        <f t="shared" si="1"/>
        <v>3.982219204</v>
      </c>
      <c r="F18" s="6">
        <f t="shared" si="11"/>
        <v>1.5353178911396106</v>
      </c>
      <c r="G18" s="3">
        <v>0.1038</v>
      </c>
      <c r="H18" s="1">
        <f t="shared" si="6"/>
        <v>2.0422</v>
      </c>
      <c r="I18" s="7">
        <f t="shared" si="2"/>
        <v>0.7737283140000001</v>
      </c>
      <c r="J18" s="7">
        <f t="shared" si="3"/>
        <v>0.29830575930432546</v>
      </c>
      <c r="K18" s="3">
        <v>0.1913</v>
      </c>
      <c r="L18" s="1">
        <f t="shared" si="7"/>
        <v>3.0144</v>
      </c>
      <c r="M18" s="7">
        <f t="shared" si="8"/>
        <v>2.104789728</v>
      </c>
      <c r="N18" s="7">
        <f t="shared" si="4"/>
        <v>0.8114875552906089</v>
      </c>
      <c r="O18" s="3">
        <v>0.0779</v>
      </c>
      <c r="P18" s="1">
        <f t="shared" si="9"/>
        <v>1.7544</v>
      </c>
      <c r="Q18" s="7">
        <f t="shared" si="10"/>
        <v>0.49883732399999997</v>
      </c>
      <c r="R18" s="1">
        <f t="shared" si="5"/>
        <v>0.19232338278518496</v>
      </c>
    </row>
    <row r="19" spans="2:18" ht="18.75">
      <c r="B19" s="2">
        <v>12</v>
      </c>
      <c r="C19" s="3">
        <v>0.2403</v>
      </c>
      <c r="D19" s="1">
        <f t="shared" si="0"/>
        <v>3.5589</v>
      </c>
      <c r="E19" s="7">
        <f t="shared" si="1"/>
        <v>3.1214933955000004</v>
      </c>
      <c r="F19" s="6">
        <f t="shared" si="11"/>
        <v>1.0940643923942068</v>
      </c>
      <c r="G19" s="3">
        <v>0.0842</v>
      </c>
      <c r="H19" s="1">
        <f t="shared" si="6"/>
        <v>1.8244</v>
      </c>
      <c r="I19" s="7">
        <f t="shared" si="2"/>
        <v>0.560692852</v>
      </c>
      <c r="J19" s="7">
        <f t="shared" si="3"/>
        <v>0.1965194241088231</v>
      </c>
      <c r="K19" s="3">
        <v>0.147</v>
      </c>
      <c r="L19" s="1">
        <f t="shared" si="7"/>
        <v>2.5222</v>
      </c>
      <c r="M19" s="7">
        <f t="shared" si="8"/>
        <v>1.35328641</v>
      </c>
      <c r="N19" s="7">
        <f t="shared" si="4"/>
        <v>0.47431863095607407</v>
      </c>
      <c r="O19" s="3">
        <v>0.0572</v>
      </c>
      <c r="P19" s="1">
        <f t="shared" si="9"/>
        <v>1.5244</v>
      </c>
      <c r="Q19" s="7">
        <f t="shared" si="10"/>
        <v>0.31826423200000004</v>
      </c>
      <c r="R19" s="1">
        <f t="shared" si="5"/>
        <v>0.1115496717391305</v>
      </c>
    </row>
    <row r="20" spans="2:18" ht="18.75">
      <c r="B20" s="2">
        <v>13</v>
      </c>
      <c r="C20" s="3">
        <v>0.2093</v>
      </c>
      <c r="D20" s="1">
        <f t="shared" si="0"/>
        <v>3.2144</v>
      </c>
      <c r="E20" s="7">
        <f t="shared" si="1"/>
        <v>2.455624808</v>
      </c>
      <c r="F20" s="6">
        <f t="shared" si="11"/>
        <v>0.7824377405628773</v>
      </c>
      <c r="G20" s="3">
        <v>0.0682</v>
      </c>
      <c r="H20" s="1">
        <f t="shared" si="6"/>
        <v>1.6467</v>
      </c>
      <c r="I20" s="7">
        <f t="shared" si="2"/>
        <v>0.40991303099999993</v>
      </c>
      <c r="J20" s="7">
        <f t="shared" si="3"/>
        <v>0.13061092425766072</v>
      </c>
      <c r="K20" s="3">
        <v>0.1127</v>
      </c>
      <c r="L20" s="1">
        <f t="shared" si="7"/>
        <v>2.1411</v>
      </c>
      <c r="M20" s="7">
        <f t="shared" si="8"/>
        <v>0.8807521905</v>
      </c>
      <c r="N20" s="7">
        <f t="shared" si="4"/>
        <v>0.2806347906592027</v>
      </c>
      <c r="O20" s="3">
        <v>0.042</v>
      </c>
      <c r="P20" s="1">
        <f t="shared" si="9"/>
        <v>1.3556</v>
      </c>
      <c r="Q20" s="7">
        <f t="shared" si="10"/>
        <v>0.20781348</v>
      </c>
      <c r="R20" s="1">
        <f t="shared" si="5"/>
        <v>0.06621577906363482</v>
      </c>
    </row>
    <row r="21" spans="2:18" ht="18.75">
      <c r="B21" s="2">
        <v>14</v>
      </c>
      <c r="C21" s="3">
        <v>0.1822</v>
      </c>
      <c r="D21" s="1">
        <f t="shared" si="0"/>
        <v>2.9133</v>
      </c>
      <c r="E21" s="7">
        <f t="shared" si="1"/>
        <v>1.9374318990000001</v>
      </c>
      <c r="F21" s="6">
        <f t="shared" si="11"/>
        <v>0.5612050093059081</v>
      </c>
      <c r="G21" s="3">
        <v>0.0552</v>
      </c>
      <c r="H21" s="1">
        <f t="shared" si="6"/>
        <v>1.5022</v>
      </c>
      <c r="I21" s="7">
        <f t="shared" si="2"/>
        <v>0.302663256</v>
      </c>
      <c r="J21" s="7">
        <f t="shared" si="3"/>
        <v>0.08767076431832634</v>
      </c>
      <c r="K21" s="3">
        <v>0.086</v>
      </c>
      <c r="L21" s="1">
        <f t="shared" si="7"/>
        <v>1.8444</v>
      </c>
      <c r="M21" s="7">
        <f t="shared" si="8"/>
        <v>0.57895716</v>
      </c>
      <c r="N21" s="7">
        <f t="shared" si="4"/>
        <v>0.1677032666455143</v>
      </c>
      <c r="O21" s="3">
        <v>0.0306</v>
      </c>
      <c r="P21" s="1">
        <f t="shared" si="9"/>
        <v>1.2289</v>
      </c>
      <c r="Q21" s="7">
        <f t="shared" si="10"/>
        <v>0.13725584100000002</v>
      </c>
      <c r="R21" s="1">
        <f t="shared" si="5"/>
        <v>0.03975812804850244</v>
      </c>
    </row>
    <row r="22" spans="2:18" ht="18.75">
      <c r="B22" s="2">
        <v>15</v>
      </c>
      <c r="C22" s="3">
        <v>0.1588</v>
      </c>
      <c r="D22" s="1">
        <f t="shared" si="0"/>
        <v>2.6533</v>
      </c>
      <c r="E22" s="7">
        <f t="shared" si="1"/>
        <v>1.5379057459999999</v>
      </c>
      <c r="F22" s="6">
        <f t="shared" si="11"/>
        <v>0.40497864909870723</v>
      </c>
      <c r="G22" s="3">
        <v>0.04456</v>
      </c>
      <c r="H22" s="1">
        <f t="shared" si="6"/>
        <v>1.384</v>
      </c>
      <c r="I22" s="7">
        <f t="shared" si="2"/>
        <v>0.22509929599999998</v>
      </c>
      <c r="J22" s="7">
        <f t="shared" si="3"/>
        <v>0.05927567995909551</v>
      </c>
      <c r="K22" s="3">
        <v>0.0654</v>
      </c>
      <c r="L22" s="1">
        <f t="shared" si="7"/>
        <v>1.6156</v>
      </c>
      <c r="M22" s="7">
        <f t="shared" si="8"/>
        <v>0.38565987599999996</v>
      </c>
      <c r="N22" s="7">
        <f t="shared" si="4"/>
        <v>0.10155629888260717</v>
      </c>
      <c r="O22" s="3">
        <v>0.0223</v>
      </c>
      <c r="P22" s="1">
        <f t="shared" si="9"/>
        <v>1.1367</v>
      </c>
      <c r="Q22" s="7">
        <f t="shared" si="10"/>
        <v>0.09252169650000001</v>
      </c>
      <c r="R22" s="1">
        <f t="shared" si="5"/>
        <v>0.02436385438987143</v>
      </c>
    </row>
    <row r="23" spans="6:18" ht="18.75">
      <c r="F23" s="6">
        <f>SUM(F8:F22)</f>
        <v>20.172536915431454</v>
      </c>
      <c r="J23" s="7">
        <f>SUM(J8:J22)</f>
        <v>4.938514756004511</v>
      </c>
      <c r="N23" s="7">
        <f>SUM(N8:N22)</f>
        <v>26.478277517938054</v>
      </c>
      <c r="R23" s="9">
        <f>SUM(R8:R22)</f>
        <v>6.425626785504393</v>
      </c>
    </row>
    <row r="25" spans="5:6" ht="18.75">
      <c r="E25" s="4" t="s">
        <v>10</v>
      </c>
      <c r="F25" s="23">
        <f>(F23+J23+N23+R23)/4</f>
        <v>14.503738993719603</v>
      </c>
    </row>
    <row r="27" spans="1:1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18.75">
      <c r="A29" s="11"/>
      <c r="B29" s="15"/>
      <c r="C29" s="16"/>
      <c r="D29" s="17"/>
      <c r="E29" s="16"/>
      <c r="F29" s="16"/>
      <c r="G29" s="18"/>
      <c r="H29" s="17"/>
      <c r="I29" s="19"/>
      <c r="J29" s="19"/>
      <c r="K29" s="18"/>
      <c r="L29" s="19"/>
      <c r="M29" s="20"/>
    </row>
    <row r="30" spans="1:13" ht="18.75">
      <c r="A30" s="11"/>
      <c r="B30" s="15"/>
      <c r="C30" s="16"/>
      <c r="D30" s="17"/>
      <c r="E30" s="16"/>
      <c r="F30" s="16"/>
      <c r="G30" s="21"/>
      <c r="H30" s="22"/>
      <c r="I30" s="19"/>
      <c r="J30" s="19"/>
      <c r="K30" s="21"/>
      <c r="L30" s="19"/>
      <c r="M30" s="20"/>
    </row>
    <row r="31" spans="1:13" ht="18.75">
      <c r="A31" s="11"/>
      <c r="B31" s="15"/>
      <c r="C31" s="16"/>
      <c r="D31" s="12"/>
      <c r="E31" s="16"/>
      <c r="F31" s="16"/>
      <c r="G31" s="21"/>
      <c r="H31" s="22"/>
      <c r="I31" s="19"/>
      <c r="J31" s="19"/>
      <c r="K31" s="21"/>
      <c r="L31" s="19"/>
      <c r="M31" s="20"/>
    </row>
    <row r="32" spans="1:13" ht="18.75">
      <c r="A32" s="11"/>
      <c r="B32" s="15"/>
      <c r="C32" s="16"/>
      <c r="D32" s="12"/>
      <c r="E32" s="16"/>
      <c r="F32" s="16"/>
      <c r="G32" s="21"/>
      <c r="H32" s="22"/>
      <c r="I32" s="19"/>
      <c r="J32" s="19"/>
      <c r="K32" s="21"/>
      <c r="L32" s="19"/>
      <c r="M32" s="20"/>
    </row>
    <row r="33" spans="1:13" ht="18.75">
      <c r="A33" s="11"/>
      <c r="B33" s="15"/>
      <c r="C33" s="16"/>
      <c r="D33" s="12"/>
      <c r="E33" s="16"/>
      <c r="F33" s="16"/>
      <c r="G33" s="21"/>
      <c r="H33" s="22"/>
      <c r="I33" s="19"/>
      <c r="J33" s="19"/>
      <c r="K33" s="21"/>
      <c r="L33" s="19"/>
      <c r="M33" s="20"/>
    </row>
    <row r="34" spans="1:13" ht="18.75">
      <c r="A34" s="11"/>
      <c r="B34" s="15"/>
      <c r="C34" s="16"/>
      <c r="D34" s="12"/>
      <c r="E34" s="16"/>
      <c r="F34" s="16"/>
      <c r="G34" s="21"/>
      <c r="H34" s="22"/>
      <c r="I34" s="19"/>
      <c r="J34" s="19"/>
      <c r="K34" s="21"/>
      <c r="L34" s="19"/>
      <c r="M34" s="20"/>
    </row>
    <row r="35" spans="1:13" ht="18.75">
      <c r="A35" s="11"/>
      <c r="B35" s="15"/>
      <c r="C35" s="16"/>
      <c r="D35" s="12"/>
      <c r="E35" s="16"/>
      <c r="F35" s="16"/>
      <c r="G35" s="21"/>
      <c r="H35" s="22"/>
      <c r="I35" s="19"/>
      <c r="J35" s="19"/>
      <c r="K35" s="21"/>
      <c r="L35" s="19"/>
      <c r="M35" s="20"/>
    </row>
    <row r="36" spans="1:13" ht="18.75">
      <c r="A36" s="11"/>
      <c r="B36" s="15"/>
      <c r="C36" s="16"/>
      <c r="D36" s="12"/>
      <c r="E36" s="16"/>
      <c r="F36" s="16"/>
      <c r="G36" s="21"/>
      <c r="H36" s="22"/>
      <c r="I36" s="19"/>
      <c r="J36" s="19"/>
      <c r="K36" s="21"/>
      <c r="L36" s="19"/>
      <c r="M36" s="20"/>
    </row>
    <row r="37" spans="1:13" ht="18.75">
      <c r="A37" s="11"/>
      <c r="B37" s="15"/>
      <c r="C37" s="16"/>
      <c r="D37" s="12"/>
      <c r="E37" s="16"/>
      <c r="F37" s="16"/>
      <c r="G37" s="21"/>
      <c r="H37" s="22"/>
      <c r="I37" s="19"/>
      <c r="J37" s="19"/>
      <c r="K37" s="21"/>
      <c r="L37" s="19"/>
      <c r="M37" s="20"/>
    </row>
    <row r="38" spans="1:13" ht="18.75">
      <c r="A38" s="11"/>
      <c r="B38" s="15"/>
      <c r="C38" s="16"/>
      <c r="D38" s="12"/>
      <c r="E38" s="16"/>
      <c r="F38" s="16"/>
      <c r="G38" s="21"/>
      <c r="H38" s="22"/>
      <c r="I38" s="19"/>
      <c r="J38" s="19"/>
      <c r="K38" s="21"/>
      <c r="L38" s="19"/>
      <c r="M38" s="20"/>
    </row>
    <row r="39" spans="1:13" ht="18.75">
      <c r="A39" s="11"/>
      <c r="B39" s="15"/>
      <c r="C39" s="16"/>
      <c r="D39" s="12"/>
      <c r="E39" s="16"/>
      <c r="F39" s="16"/>
      <c r="G39" s="21"/>
      <c r="H39" s="22"/>
      <c r="I39" s="19"/>
      <c r="J39" s="19"/>
      <c r="K39" s="21"/>
      <c r="L39" s="19"/>
      <c r="M39" s="20"/>
    </row>
    <row r="40" spans="1:13" ht="18.75">
      <c r="A40" s="11"/>
      <c r="B40" s="15"/>
      <c r="C40" s="16"/>
      <c r="D40" s="12"/>
      <c r="E40" s="16"/>
      <c r="F40" s="16"/>
      <c r="G40" s="21"/>
      <c r="H40" s="22"/>
      <c r="I40" s="19"/>
      <c r="J40" s="19"/>
      <c r="K40" s="21"/>
      <c r="L40" s="19"/>
      <c r="M40" s="20"/>
    </row>
    <row r="41" spans="1:13" ht="18.75">
      <c r="A41" s="11"/>
      <c r="B41" s="15"/>
      <c r="C41" s="16"/>
      <c r="D41" s="12"/>
      <c r="E41" s="16"/>
      <c r="F41" s="16"/>
      <c r="G41" s="21"/>
      <c r="H41" s="22"/>
      <c r="I41" s="19"/>
      <c r="J41" s="19"/>
      <c r="K41" s="21"/>
      <c r="L41" s="19"/>
      <c r="M41" s="20"/>
    </row>
    <row r="42" spans="1:13" ht="18.75">
      <c r="A42" s="11"/>
      <c r="B42" s="15"/>
      <c r="C42" s="16"/>
      <c r="D42" s="12"/>
      <c r="E42" s="16"/>
      <c r="F42" s="16"/>
      <c r="G42" s="21"/>
      <c r="H42" s="22"/>
      <c r="I42" s="19"/>
      <c r="J42" s="19"/>
      <c r="K42" s="21"/>
      <c r="L42" s="19"/>
      <c r="M42" s="20"/>
    </row>
    <row r="43" spans="1:13" ht="18.75">
      <c r="A43" s="11"/>
      <c r="B43" s="15"/>
      <c r="C43" s="16"/>
      <c r="D43" s="12"/>
      <c r="E43" s="16"/>
      <c r="F43" s="16"/>
      <c r="G43" s="21"/>
      <c r="H43" s="22"/>
      <c r="I43" s="19"/>
      <c r="J43" s="19"/>
      <c r="K43" s="21"/>
      <c r="L43" s="19"/>
      <c r="M43" s="20"/>
    </row>
    <row r="44" spans="2:13" ht="15">
      <c r="B44" s="14"/>
      <c r="C44" s="14"/>
      <c r="D44" s="14"/>
      <c r="E44" s="14"/>
      <c r="F44" s="20"/>
      <c r="G44" s="14"/>
      <c r="H44" s="20"/>
      <c r="I44" s="18"/>
      <c r="J44" s="19"/>
      <c r="K44" s="18"/>
      <c r="L44" s="19"/>
      <c r="M44" s="20"/>
    </row>
    <row r="46" ht="15">
      <c r="E46" s="10"/>
    </row>
    <row r="51" spans="3:11" ht="15">
      <c r="C51" s="55"/>
      <c r="D51" s="55"/>
      <c r="E51" s="55"/>
      <c r="F51" s="55"/>
      <c r="G51" s="55"/>
      <c r="H51" s="55"/>
      <c r="I51" s="55"/>
      <c r="J51" s="55"/>
      <c r="K51" s="55"/>
    </row>
  </sheetData>
  <sheetProtection password="F8E7" sheet="1" objects="1" scenarios="1" selectLockedCells="1" selectUnlockedCells="1"/>
  <mergeCells count="5">
    <mergeCell ref="C6:F6"/>
    <mergeCell ref="G6:J6"/>
    <mergeCell ref="K6:N6"/>
    <mergeCell ref="O6:R6"/>
    <mergeCell ref="C51:K5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R25"/>
  <sheetViews>
    <sheetView zoomScalePageLayoutView="0" workbookViewId="0" topLeftCell="A1">
      <selection activeCell="G4" sqref="G4"/>
    </sheetView>
  </sheetViews>
  <sheetFormatPr defaultColWidth="9.140625" defaultRowHeight="15"/>
  <cols>
    <col min="4" max="4" width="11.140625" style="0" customWidth="1"/>
    <col min="5" max="5" width="14.28125" style="0" customWidth="1"/>
    <col min="6" max="6" width="12.00390625" style="0" customWidth="1"/>
    <col min="7" max="7" width="10.7109375" style="0" customWidth="1"/>
    <col min="8" max="8" width="10.57421875" style="0" bestFit="1" customWidth="1"/>
    <col min="9" max="10" width="13.28125" style="0" customWidth="1"/>
    <col min="13" max="14" width="13.7109375" style="0" customWidth="1"/>
    <col min="16" max="17" width="12.8515625" style="0" customWidth="1"/>
    <col min="18" max="18" width="13.57421875" style="0" customWidth="1"/>
  </cols>
  <sheetData>
    <row r="3" spans="1:7" ht="15">
      <c r="A3" t="s">
        <v>11</v>
      </c>
      <c r="C3" t="s">
        <v>5</v>
      </c>
      <c r="D3" s="8">
        <f>Calculator!D8</f>
        <v>12</v>
      </c>
      <c r="E3" t="s">
        <v>12</v>
      </c>
      <c r="F3" t="s">
        <v>14</v>
      </c>
      <c r="G3">
        <f>Calculator!D7</f>
        <v>2</v>
      </c>
    </row>
    <row r="4" spans="3:5" ht="15">
      <c r="C4" t="s">
        <v>6</v>
      </c>
      <c r="D4" s="8">
        <f>Calculator!D9</f>
        <v>15</v>
      </c>
      <c r="E4" t="s">
        <v>12</v>
      </c>
    </row>
    <row r="6" spans="3:18" ht="31.5">
      <c r="C6" s="54" t="s">
        <v>1</v>
      </c>
      <c r="D6" s="54"/>
      <c r="E6" s="54"/>
      <c r="F6" s="54"/>
      <c r="G6" s="54" t="s">
        <v>2</v>
      </c>
      <c r="H6" s="54"/>
      <c r="I6" s="54"/>
      <c r="J6" s="54"/>
      <c r="K6" s="54" t="s">
        <v>3</v>
      </c>
      <c r="L6" s="54"/>
      <c r="M6" s="54"/>
      <c r="N6" s="54"/>
      <c r="O6" s="54" t="s">
        <v>4</v>
      </c>
      <c r="P6" s="54"/>
      <c r="Q6" s="54"/>
      <c r="R6" s="54"/>
    </row>
    <row r="7" spans="2:18" ht="56.25">
      <c r="B7" s="1" t="s">
        <v>0</v>
      </c>
      <c r="C7" s="5" t="s">
        <v>13</v>
      </c>
      <c r="D7" s="5" t="s">
        <v>7</v>
      </c>
      <c r="E7" s="5" t="s">
        <v>9</v>
      </c>
      <c r="F7" s="5" t="s">
        <v>8</v>
      </c>
      <c r="G7" s="5" t="s">
        <v>13</v>
      </c>
      <c r="H7" s="5" t="s">
        <v>7</v>
      </c>
      <c r="I7" s="5" t="s">
        <v>9</v>
      </c>
      <c r="J7" s="5" t="s">
        <v>8</v>
      </c>
      <c r="K7" s="5" t="s">
        <v>13</v>
      </c>
      <c r="L7" s="5" t="s">
        <v>7</v>
      </c>
      <c r="M7" s="5" t="s">
        <v>9</v>
      </c>
      <c r="N7" s="5" t="s">
        <v>8</v>
      </c>
      <c r="O7" s="5" t="s">
        <v>13</v>
      </c>
      <c r="P7" s="5" t="s">
        <v>7</v>
      </c>
      <c r="Q7" s="5" t="s">
        <v>9</v>
      </c>
      <c r="R7" s="5" t="s">
        <v>8</v>
      </c>
    </row>
    <row r="8" spans="2:18" ht="18.75">
      <c r="B8" s="2">
        <v>1</v>
      </c>
      <c r="C8" s="3">
        <v>0.0741</v>
      </c>
      <c r="D8" s="3">
        <f aca="true" t="shared" si="0" ref="D8:D22">ROUND(($D$3+($D$4-$D$3)*(C8-0.01)/0.99),4)</f>
        <v>12.1942</v>
      </c>
      <c r="E8" s="7">
        <f aca="true" t="shared" si="1" ref="E8:E22">C8*D8%*365</f>
        <v>3.2981043030000006</v>
      </c>
      <c r="F8" s="6">
        <f>E8/1.1^(B8-1)</f>
        <v>3.2981043030000006</v>
      </c>
      <c r="G8" s="3">
        <v>0.0456</v>
      </c>
      <c r="H8" s="3">
        <f>ROUND(($D$3+($D$4-$D$3)*(G8-0.01)/0.99),4)</f>
        <v>12.1079</v>
      </c>
      <c r="I8" s="1">
        <f aca="true" t="shared" si="2" ref="I8:I22">G8*H8%*365</f>
        <v>2.015238876</v>
      </c>
      <c r="J8" s="1">
        <f aca="true" t="shared" si="3" ref="J8:J22">I8/1.1^(B8-1)</f>
        <v>2.015238876</v>
      </c>
      <c r="K8" s="3">
        <v>0.184</v>
      </c>
      <c r="L8" s="1">
        <f>ROUND(($D$3+($D$4-$D$3)*(K8-0.01)/0.99),4)</f>
        <v>12.5273</v>
      </c>
      <c r="M8" s="1">
        <f>K8*L8%*365</f>
        <v>8.41333468</v>
      </c>
      <c r="N8" s="7">
        <f aca="true" t="shared" si="4" ref="N8:N22">M8/1.1^(B8-1)</f>
        <v>8.41333468</v>
      </c>
      <c r="O8" s="3">
        <v>0.0912</v>
      </c>
      <c r="P8" s="1">
        <f>ROUND(($D$3+($D$4-$D$3)*(O8-0.01)/0.99),4)</f>
        <v>12.2461</v>
      </c>
      <c r="Q8" s="1">
        <f>O8*P8%*365</f>
        <v>4.076481768000001</v>
      </c>
      <c r="R8" s="1">
        <f aca="true" t="shared" si="5" ref="R8:R22">Q8/1.1^(B8-1)</f>
        <v>4.076481768000001</v>
      </c>
    </row>
    <row r="9" spans="2:18" ht="18.75">
      <c r="B9" s="2">
        <v>2</v>
      </c>
      <c r="C9" s="3">
        <v>0.1024</v>
      </c>
      <c r="D9" s="3">
        <f t="shared" si="0"/>
        <v>12.28</v>
      </c>
      <c r="E9" s="7">
        <f t="shared" si="1"/>
        <v>4.5897727999999995</v>
      </c>
      <c r="F9" s="6">
        <f>E9/1.1^(B9-1)</f>
        <v>4.172520727272727</v>
      </c>
      <c r="G9" s="3">
        <v>0.0537</v>
      </c>
      <c r="H9" s="3">
        <f aca="true" t="shared" si="6" ref="H9:H22">ROUND(($D$3+($D$4-$D$3)*(G9-0.01)/0.99),4)</f>
        <v>12.1324</v>
      </c>
      <c r="I9" s="7">
        <f t="shared" si="2"/>
        <v>2.378011062</v>
      </c>
      <c r="J9" s="7">
        <f t="shared" si="3"/>
        <v>2.161828238181818</v>
      </c>
      <c r="K9" s="3">
        <v>0.2202</v>
      </c>
      <c r="L9" s="1">
        <f aca="true" t="shared" si="7" ref="L9:L22">ROUND(($D$3+($D$4-$D$3)*(K9-0.01)/0.99),4)</f>
        <v>12.637</v>
      </c>
      <c r="M9" s="7">
        <f aca="true" t="shared" si="8" ref="M9:M22">K9*L9%*365</f>
        <v>10.156736010000001</v>
      </c>
      <c r="N9" s="7">
        <f t="shared" si="4"/>
        <v>9.233396372727274</v>
      </c>
      <c r="O9" s="3">
        <v>0.0968</v>
      </c>
      <c r="P9" s="3">
        <f aca="true" t="shared" si="9" ref="P9:P22">ROUND(($D$3+($D$4-$D$3)*(O9-0.01)/0.99),4)</f>
        <v>12.263</v>
      </c>
      <c r="Q9" s="7">
        <f aca="true" t="shared" si="10" ref="Q9:Q22">O9*P9%*365</f>
        <v>4.33276316</v>
      </c>
      <c r="R9" s="1">
        <f t="shared" si="5"/>
        <v>3.9388755999999994</v>
      </c>
    </row>
    <row r="10" spans="2:18" ht="18.75">
      <c r="B10" s="2">
        <v>3</v>
      </c>
      <c r="C10" s="3">
        <v>0.1347</v>
      </c>
      <c r="D10" s="1">
        <f t="shared" si="0"/>
        <v>12.3779</v>
      </c>
      <c r="E10" s="7">
        <f t="shared" si="1"/>
        <v>6.0856564245</v>
      </c>
      <c r="F10" s="6">
        <f aca="true" t="shared" si="11" ref="F10:F22">E10/1.1^(B10-1)</f>
        <v>5.0294681194214865</v>
      </c>
      <c r="G10" s="3">
        <v>0.0678</v>
      </c>
      <c r="H10" s="3">
        <f t="shared" si="6"/>
        <v>12.1752</v>
      </c>
      <c r="I10" s="7">
        <f t="shared" si="2"/>
        <v>3.012996744</v>
      </c>
      <c r="J10" s="7">
        <f t="shared" si="3"/>
        <v>2.490079953719008</v>
      </c>
      <c r="K10" s="3">
        <v>0.2524</v>
      </c>
      <c r="L10" s="1">
        <f t="shared" si="7"/>
        <v>12.7345</v>
      </c>
      <c r="M10" s="7">
        <f t="shared" si="8"/>
        <v>11.731785470000002</v>
      </c>
      <c r="N10" s="7">
        <f t="shared" si="4"/>
        <v>9.69569047107438</v>
      </c>
      <c r="O10" s="3">
        <v>0.1101</v>
      </c>
      <c r="P10" s="1">
        <f t="shared" si="9"/>
        <v>12.3033</v>
      </c>
      <c r="Q10" s="7">
        <f t="shared" si="10"/>
        <v>4.9442656545</v>
      </c>
      <c r="R10" s="1">
        <f t="shared" si="5"/>
        <v>4.086169962396693</v>
      </c>
    </row>
    <row r="11" spans="2:18" ht="18.75">
      <c r="B11" s="2">
        <v>4</v>
      </c>
      <c r="C11" s="3">
        <v>0.1714</v>
      </c>
      <c r="D11" s="1">
        <f t="shared" si="0"/>
        <v>12.4891</v>
      </c>
      <c r="E11" s="7">
        <f t="shared" si="1"/>
        <v>7.813305851</v>
      </c>
      <c r="F11" s="6">
        <f t="shared" si="11"/>
        <v>5.870252329827196</v>
      </c>
      <c r="G11" s="3">
        <v>0.0831</v>
      </c>
      <c r="H11" s="3">
        <f t="shared" si="6"/>
        <v>12.2215</v>
      </c>
      <c r="I11" s="7">
        <f t="shared" si="2"/>
        <v>3.7069642725</v>
      </c>
      <c r="J11" s="7">
        <f t="shared" si="3"/>
        <v>2.785097124342599</v>
      </c>
      <c r="K11" s="3">
        <v>0.2815</v>
      </c>
      <c r="L11" s="1">
        <f t="shared" si="7"/>
        <v>12.8227</v>
      </c>
      <c r="M11" s="7">
        <f t="shared" si="8"/>
        <v>13.175003682499998</v>
      </c>
      <c r="N11" s="7">
        <f t="shared" si="4"/>
        <v>9.898575268595037</v>
      </c>
      <c r="O11" s="3">
        <v>0.1222</v>
      </c>
      <c r="P11" s="3">
        <f t="shared" si="9"/>
        <v>12.34</v>
      </c>
      <c r="Q11" s="7">
        <f t="shared" si="10"/>
        <v>5.5040102</v>
      </c>
      <c r="R11" s="1">
        <f t="shared" si="5"/>
        <v>4.135244327573251</v>
      </c>
    </row>
    <row r="12" spans="2:18" ht="18.75">
      <c r="B12" s="2">
        <v>5</v>
      </c>
      <c r="C12" s="3">
        <v>0.199</v>
      </c>
      <c r="D12" s="1">
        <f t="shared" si="0"/>
        <v>12.5727</v>
      </c>
      <c r="E12" s="7">
        <f t="shared" si="1"/>
        <v>9.132180645000002</v>
      </c>
      <c r="F12" s="6">
        <f t="shared" si="11"/>
        <v>6.237402257359469</v>
      </c>
      <c r="G12" s="3">
        <v>0.0938</v>
      </c>
      <c r="H12" s="3">
        <f t="shared" si="6"/>
        <v>12.2539</v>
      </c>
      <c r="I12" s="7">
        <f t="shared" si="2"/>
        <v>4.195367742999999</v>
      </c>
      <c r="J12" s="7">
        <f t="shared" si="3"/>
        <v>2.8654926186735867</v>
      </c>
      <c r="K12" s="3">
        <v>0.2877</v>
      </c>
      <c r="L12" s="1">
        <f t="shared" si="7"/>
        <v>12.8415</v>
      </c>
      <c r="M12" s="7">
        <f t="shared" si="8"/>
        <v>13.4849233575</v>
      </c>
      <c r="N12" s="7">
        <f t="shared" si="4"/>
        <v>9.210384097739222</v>
      </c>
      <c r="O12" s="3">
        <v>0.125</v>
      </c>
      <c r="P12" s="1">
        <f t="shared" si="9"/>
        <v>12.3485</v>
      </c>
      <c r="Q12" s="7">
        <f t="shared" si="10"/>
        <v>5.634003125</v>
      </c>
      <c r="R12" s="1">
        <f t="shared" si="5"/>
        <v>3.848099941943855</v>
      </c>
    </row>
    <row r="13" spans="2:18" ht="18.75">
      <c r="B13" s="2">
        <v>6</v>
      </c>
      <c r="C13" s="3">
        <v>0.2574</v>
      </c>
      <c r="D13" s="1">
        <f t="shared" si="0"/>
        <v>12.7497</v>
      </c>
      <c r="E13" s="7">
        <f t="shared" si="1"/>
        <v>11.978470647</v>
      </c>
      <c r="F13" s="6">
        <f t="shared" si="11"/>
        <v>7.437687842360492</v>
      </c>
      <c r="G13" s="3">
        <v>0.1114</v>
      </c>
      <c r="H13" s="3">
        <f t="shared" si="6"/>
        <v>12.3073</v>
      </c>
      <c r="I13" s="7">
        <f t="shared" si="2"/>
        <v>5.004271253</v>
      </c>
      <c r="J13" s="7">
        <f t="shared" si="3"/>
        <v>3.107258727359655</v>
      </c>
      <c r="K13" s="3">
        <v>0.3286</v>
      </c>
      <c r="L13" s="1">
        <f t="shared" si="7"/>
        <v>12.9655</v>
      </c>
      <c r="M13" s="7">
        <f t="shared" si="8"/>
        <v>15.550691044999999</v>
      </c>
      <c r="N13" s="7">
        <f t="shared" si="4"/>
        <v>9.655755658145553</v>
      </c>
      <c r="O13" s="3">
        <v>0.1349</v>
      </c>
      <c r="P13" s="1">
        <f t="shared" si="9"/>
        <v>12.3785</v>
      </c>
      <c r="Q13" s="7">
        <f t="shared" si="10"/>
        <v>6.0949877225</v>
      </c>
      <c r="R13" s="1">
        <f t="shared" si="5"/>
        <v>3.7845078406840056</v>
      </c>
    </row>
    <row r="14" spans="2:18" ht="18.75">
      <c r="B14" s="2">
        <v>7</v>
      </c>
      <c r="C14" s="3">
        <v>0.2762</v>
      </c>
      <c r="D14" s="1">
        <f t="shared" si="0"/>
        <v>12.8067</v>
      </c>
      <c r="E14" s="7">
        <f t="shared" si="1"/>
        <v>12.910818470999999</v>
      </c>
      <c r="F14" s="6">
        <f t="shared" si="11"/>
        <v>7.287820442536268</v>
      </c>
      <c r="G14" s="3">
        <v>0.1173</v>
      </c>
      <c r="H14" s="3">
        <f t="shared" si="6"/>
        <v>12.3252</v>
      </c>
      <c r="I14" s="7">
        <f t="shared" si="2"/>
        <v>5.276972754</v>
      </c>
      <c r="J14" s="7">
        <f t="shared" si="3"/>
        <v>2.9787135492370838</v>
      </c>
      <c r="K14" s="3">
        <v>0.3119</v>
      </c>
      <c r="L14" s="1">
        <f t="shared" si="7"/>
        <v>12.9148</v>
      </c>
      <c r="M14" s="7">
        <f t="shared" si="8"/>
        <v>14.702660337999998</v>
      </c>
      <c r="N14" s="7">
        <f t="shared" si="4"/>
        <v>8.299268463236654</v>
      </c>
      <c r="O14" s="3">
        <v>0.1289</v>
      </c>
      <c r="P14" s="1">
        <f t="shared" si="9"/>
        <v>12.3603</v>
      </c>
      <c r="Q14" s="7">
        <f t="shared" si="10"/>
        <v>5.8153357455</v>
      </c>
      <c r="R14" s="1">
        <f t="shared" si="5"/>
        <v>3.282605422844597</v>
      </c>
    </row>
    <row r="15" spans="2:18" ht="18.75">
      <c r="B15" s="2">
        <v>8</v>
      </c>
      <c r="C15" s="3">
        <v>0.2797</v>
      </c>
      <c r="D15" s="1">
        <f t="shared" si="0"/>
        <v>12.8173</v>
      </c>
      <c r="E15" s="7">
        <f t="shared" si="1"/>
        <v>13.085245656499998</v>
      </c>
      <c r="F15" s="6">
        <f t="shared" si="11"/>
        <v>6.7148000376760635</v>
      </c>
      <c r="G15" s="3">
        <v>0.1167</v>
      </c>
      <c r="H15" s="3">
        <f t="shared" si="6"/>
        <v>12.3233</v>
      </c>
      <c r="I15" s="7">
        <f t="shared" si="2"/>
        <v>5.2491712515</v>
      </c>
      <c r="J15" s="7">
        <f t="shared" si="3"/>
        <v>2.693654841690462</v>
      </c>
      <c r="K15" s="3">
        <v>0.2797</v>
      </c>
      <c r="L15" s="1">
        <f t="shared" si="7"/>
        <v>12.8173</v>
      </c>
      <c r="M15" s="7">
        <f t="shared" si="8"/>
        <v>13.085245656499998</v>
      </c>
      <c r="N15" s="7">
        <f t="shared" si="4"/>
        <v>6.7148000376760635</v>
      </c>
      <c r="O15" s="3">
        <v>0.1167</v>
      </c>
      <c r="P15" s="1">
        <f t="shared" si="9"/>
        <v>12.3233</v>
      </c>
      <c r="Q15" s="7">
        <f t="shared" si="10"/>
        <v>5.2491712515</v>
      </c>
      <c r="R15" s="1">
        <f t="shared" si="5"/>
        <v>2.693654841690462</v>
      </c>
    </row>
    <row r="16" spans="2:18" ht="18.75">
      <c r="B16" s="2">
        <v>9</v>
      </c>
      <c r="C16" s="3">
        <v>0.298</v>
      </c>
      <c r="D16" s="1">
        <f t="shared" si="0"/>
        <v>12.8727</v>
      </c>
      <c r="E16" s="7">
        <f t="shared" si="1"/>
        <v>14.00163579</v>
      </c>
      <c r="F16" s="6">
        <f t="shared" si="11"/>
        <v>6.5318664310437375</v>
      </c>
      <c r="G16" s="3">
        <v>0.1222</v>
      </c>
      <c r="H16" s="3">
        <f t="shared" si="6"/>
        <v>12.34</v>
      </c>
      <c r="I16" s="7">
        <f t="shared" si="2"/>
        <v>5.5040102</v>
      </c>
      <c r="J16" s="7">
        <f t="shared" si="3"/>
        <v>2.567661379049649</v>
      </c>
      <c r="K16" s="3">
        <v>0.264</v>
      </c>
      <c r="L16" s="1">
        <f t="shared" si="7"/>
        <v>12.7697</v>
      </c>
      <c r="M16" s="7">
        <f t="shared" si="8"/>
        <v>12.30488292</v>
      </c>
      <c r="N16" s="7">
        <f t="shared" si="4"/>
        <v>5.740318694796692</v>
      </c>
      <c r="O16" s="3">
        <v>0.1112</v>
      </c>
      <c r="P16" s="1">
        <f t="shared" si="9"/>
        <v>12.3067</v>
      </c>
      <c r="Q16" s="7">
        <f t="shared" si="10"/>
        <v>4.995043396</v>
      </c>
      <c r="R16" s="1">
        <f t="shared" si="5"/>
        <v>2.3302246087018887</v>
      </c>
    </row>
    <row r="17" spans="2:18" ht="18.75">
      <c r="B17" s="2">
        <v>10</v>
      </c>
      <c r="C17" s="3">
        <v>0.3165</v>
      </c>
      <c r="D17" s="1">
        <f t="shared" si="0"/>
        <v>12.9288</v>
      </c>
      <c r="E17" s="7">
        <f t="shared" si="1"/>
        <v>14.935672980000003</v>
      </c>
      <c r="F17" s="6">
        <f t="shared" si="11"/>
        <v>6.3341833396082725</v>
      </c>
      <c r="G17" s="3">
        <v>0.1278</v>
      </c>
      <c r="H17" s="3">
        <f t="shared" si="6"/>
        <v>12.357</v>
      </c>
      <c r="I17" s="7">
        <f t="shared" si="2"/>
        <v>5.7641697899999995</v>
      </c>
      <c r="J17" s="7">
        <f t="shared" si="3"/>
        <v>2.4445706798336246</v>
      </c>
      <c r="K17" s="3">
        <v>0.2482</v>
      </c>
      <c r="L17" s="1">
        <f t="shared" si="7"/>
        <v>12.7218</v>
      </c>
      <c r="M17" s="7">
        <f t="shared" si="8"/>
        <v>11.525060274</v>
      </c>
      <c r="N17" s="7">
        <f t="shared" si="4"/>
        <v>4.887750613802735</v>
      </c>
      <c r="O17" s="3">
        <v>0.1055</v>
      </c>
      <c r="P17" s="1">
        <f t="shared" si="9"/>
        <v>12.2894</v>
      </c>
      <c r="Q17" s="7">
        <f t="shared" si="10"/>
        <v>4.732340705</v>
      </c>
      <c r="R17" s="1">
        <f t="shared" si="5"/>
        <v>2.0069744223176653</v>
      </c>
    </row>
    <row r="18" spans="2:18" ht="18.75">
      <c r="B18" s="2">
        <v>11</v>
      </c>
      <c r="C18" s="3">
        <v>0.2759</v>
      </c>
      <c r="D18" s="1">
        <f t="shared" si="0"/>
        <v>12.8058</v>
      </c>
      <c r="E18" s="7">
        <f t="shared" si="1"/>
        <v>12.895888803</v>
      </c>
      <c r="F18" s="6">
        <f t="shared" si="11"/>
        <v>4.971923389226083</v>
      </c>
      <c r="G18" s="3">
        <v>0.1038</v>
      </c>
      <c r="H18" s="3">
        <f t="shared" si="6"/>
        <v>12.2842</v>
      </c>
      <c r="I18" s="7">
        <f t="shared" si="2"/>
        <v>4.654114854</v>
      </c>
      <c r="J18" s="7">
        <f t="shared" si="3"/>
        <v>1.7943627501940038</v>
      </c>
      <c r="K18" s="3">
        <v>0.1913</v>
      </c>
      <c r="L18" s="1">
        <f t="shared" si="7"/>
        <v>12.5494</v>
      </c>
      <c r="M18" s="7">
        <f t="shared" si="8"/>
        <v>8.762555803</v>
      </c>
      <c r="N18" s="7">
        <f t="shared" si="4"/>
        <v>3.3783445880984493</v>
      </c>
      <c r="O18" s="3">
        <v>0.0779</v>
      </c>
      <c r="P18" s="1">
        <f t="shared" si="9"/>
        <v>12.2058</v>
      </c>
      <c r="Q18" s="7">
        <f t="shared" si="10"/>
        <v>3.470536143</v>
      </c>
      <c r="R18" s="1">
        <f t="shared" si="5"/>
        <v>1.3380419206562988</v>
      </c>
    </row>
    <row r="19" spans="2:18" ht="18.75">
      <c r="B19" s="2">
        <v>12</v>
      </c>
      <c r="C19" s="3">
        <v>0.2403</v>
      </c>
      <c r="D19" s="1">
        <f t="shared" si="0"/>
        <v>12.6979</v>
      </c>
      <c r="E19" s="7">
        <f t="shared" si="1"/>
        <v>11.137264600500002</v>
      </c>
      <c r="F19" s="6">
        <f t="shared" si="11"/>
        <v>3.903543299385315</v>
      </c>
      <c r="G19" s="3">
        <v>0.0842</v>
      </c>
      <c r="H19" s="3">
        <f t="shared" si="6"/>
        <v>12.2248</v>
      </c>
      <c r="I19" s="7">
        <f t="shared" si="2"/>
        <v>3.7570477839999996</v>
      </c>
      <c r="J19" s="7">
        <f t="shared" si="3"/>
        <v>1.3168223283520832</v>
      </c>
      <c r="K19" s="3">
        <v>0.147</v>
      </c>
      <c r="L19" s="1">
        <f t="shared" si="7"/>
        <v>12.4152</v>
      </c>
      <c r="M19" s="7">
        <f t="shared" si="8"/>
        <v>6.66137556</v>
      </c>
      <c r="N19" s="7">
        <f t="shared" si="4"/>
        <v>2.3347714959344428</v>
      </c>
      <c r="O19" s="3">
        <v>0.0572</v>
      </c>
      <c r="P19" s="3">
        <f t="shared" si="9"/>
        <v>12.143</v>
      </c>
      <c r="Q19" s="7">
        <f t="shared" si="10"/>
        <v>2.5352155400000003</v>
      </c>
      <c r="R19" s="1">
        <f t="shared" si="5"/>
        <v>0.8885775806404236</v>
      </c>
    </row>
    <row r="20" spans="2:18" ht="18.75">
      <c r="B20" s="2">
        <v>13</v>
      </c>
      <c r="C20" s="3">
        <v>0.2093</v>
      </c>
      <c r="D20" s="1">
        <f t="shared" si="0"/>
        <v>12.6039</v>
      </c>
      <c r="E20" s="7">
        <f t="shared" si="1"/>
        <v>9.6286863855</v>
      </c>
      <c r="F20" s="6">
        <f t="shared" si="11"/>
        <v>3.0679962164884422</v>
      </c>
      <c r="G20" s="3">
        <v>0.0682</v>
      </c>
      <c r="H20" s="3">
        <f t="shared" si="6"/>
        <v>12.1764</v>
      </c>
      <c r="I20" s="7">
        <f t="shared" si="2"/>
        <v>3.0310712519999994</v>
      </c>
      <c r="J20" s="7">
        <f t="shared" si="3"/>
        <v>0.965792711563114</v>
      </c>
      <c r="K20" s="3">
        <v>0.1127</v>
      </c>
      <c r="L20" s="1">
        <f t="shared" si="7"/>
        <v>12.3112</v>
      </c>
      <c r="M20" s="7">
        <f t="shared" si="8"/>
        <v>5.064273676</v>
      </c>
      <c r="N20" s="7">
        <f t="shared" si="4"/>
        <v>1.6136336624929133</v>
      </c>
      <c r="O20" s="3">
        <v>0.042</v>
      </c>
      <c r="P20" s="3">
        <f t="shared" si="9"/>
        <v>12.097</v>
      </c>
      <c r="Q20" s="7">
        <f t="shared" si="10"/>
        <v>1.8544701000000001</v>
      </c>
      <c r="R20" s="1">
        <f t="shared" si="5"/>
        <v>0.5908913243824068</v>
      </c>
    </row>
    <row r="21" spans="2:18" ht="18.75">
      <c r="B21" s="2">
        <v>14</v>
      </c>
      <c r="C21" s="3">
        <v>0.1822</v>
      </c>
      <c r="D21" s="1">
        <f t="shared" si="0"/>
        <v>12.5218</v>
      </c>
      <c r="E21" s="7">
        <f t="shared" si="1"/>
        <v>8.327372654</v>
      </c>
      <c r="F21" s="6">
        <f t="shared" si="11"/>
        <v>2.412143234657165</v>
      </c>
      <c r="G21" s="3">
        <v>0.0552</v>
      </c>
      <c r="H21" s="3">
        <f t="shared" si="6"/>
        <v>12.137</v>
      </c>
      <c r="I21" s="7">
        <f t="shared" si="2"/>
        <v>2.44536276</v>
      </c>
      <c r="J21" s="7">
        <f t="shared" si="3"/>
        <v>0.7083344871065949</v>
      </c>
      <c r="K21" s="3">
        <v>0.086</v>
      </c>
      <c r="L21" s="1">
        <f t="shared" si="7"/>
        <v>12.2303</v>
      </c>
      <c r="M21" s="7">
        <f t="shared" si="8"/>
        <v>3.8390911699999997</v>
      </c>
      <c r="N21" s="7">
        <f t="shared" si="4"/>
        <v>1.1120479625106447</v>
      </c>
      <c r="O21" s="3">
        <v>0.0306</v>
      </c>
      <c r="P21" s="1">
        <f t="shared" si="9"/>
        <v>12.0624</v>
      </c>
      <c r="Q21" s="7">
        <f t="shared" si="10"/>
        <v>1.347249456</v>
      </c>
      <c r="R21" s="1">
        <f t="shared" si="5"/>
        <v>0.39025017802283</v>
      </c>
    </row>
    <row r="22" spans="2:18" ht="18.75">
      <c r="B22" s="2">
        <v>15</v>
      </c>
      <c r="C22" s="3">
        <v>0.1588</v>
      </c>
      <c r="D22" s="1">
        <f t="shared" si="0"/>
        <v>12.4509</v>
      </c>
      <c r="E22" s="7">
        <f t="shared" si="1"/>
        <v>7.216790658000001</v>
      </c>
      <c r="F22" s="6">
        <f t="shared" si="11"/>
        <v>1.9004065360355387</v>
      </c>
      <c r="G22" s="3">
        <v>0.04456</v>
      </c>
      <c r="H22" s="3">
        <f t="shared" si="6"/>
        <v>12.1047</v>
      </c>
      <c r="I22" s="7">
        <f t="shared" si="2"/>
        <v>1.9687568267999997</v>
      </c>
      <c r="J22" s="7">
        <f t="shared" si="3"/>
        <v>0.5184352046249013</v>
      </c>
      <c r="K22" s="3">
        <v>0.0654</v>
      </c>
      <c r="L22" s="1">
        <f t="shared" si="7"/>
        <v>12.1679</v>
      </c>
      <c r="M22" s="7">
        <f t="shared" si="8"/>
        <v>2.904599409</v>
      </c>
      <c r="N22" s="7">
        <f t="shared" si="4"/>
        <v>0.7648718056286679</v>
      </c>
      <c r="O22" s="3">
        <v>0.0223</v>
      </c>
      <c r="P22" s="1">
        <f t="shared" si="9"/>
        <v>12.0373</v>
      </c>
      <c r="Q22" s="7">
        <f t="shared" si="10"/>
        <v>0.9797760335000001</v>
      </c>
      <c r="R22" s="1">
        <f t="shared" si="5"/>
        <v>0.2580056518405906</v>
      </c>
    </row>
    <row r="23" spans="6:18" ht="18.75">
      <c r="F23" s="6">
        <f>SUM(F8:F22)</f>
        <v>75.17011850589824</v>
      </c>
      <c r="J23" s="7">
        <f>SUM(J8:J22)</f>
        <v>31.413343469928183</v>
      </c>
      <c r="N23" s="7">
        <f>SUM(N8:N22)</f>
        <v>90.95294387245873</v>
      </c>
      <c r="R23" s="9">
        <f>SUM(R8:R22)</f>
        <v>37.64860539169497</v>
      </c>
    </row>
    <row r="25" spans="5:6" ht="18.75">
      <c r="E25" s="4" t="s">
        <v>10</v>
      </c>
      <c r="F25" s="23">
        <f>(F23+J23+N23+R23)/4</f>
        <v>58.796252809995025</v>
      </c>
    </row>
  </sheetData>
  <sheetProtection password="F8E7" sheet="1" objects="1" scenarios="1" selectLockedCells="1" selectUnlockedCells="1"/>
  <mergeCells count="4"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R25"/>
  <sheetViews>
    <sheetView zoomScalePageLayoutView="0" workbookViewId="0" topLeftCell="A1">
      <selection activeCell="G4" sqref="G4"/>
    </sheetView>
  </sheetViews>
  <sheetFormatPr defaultColWidth="9.140625" defaultRowHeight="15"/>
  <cols>
    <col min="4" max="4" width="13.140625" style="0" customWidth="1"/>
    <col min="5" max="5" width="15.57421875" style="0" customWidth="1"/>
    <col min="6" max="6" width="12.28125" style="0" customWidth="1"/>
    <col min="8" max="8" width="12.00390625" style="0" customWidth="1"/>
    <col min="9" max="9" width="13.421875" style="0" customWidth="1"/>
    <col min="10" max="10" width="13.28125" style="0" customWidth="1"/>
    <col min="13" max="13" width="14.7109375" style="0" customWidth="1"/>
    <col min="14" max="14" width="16.00390625" style="0" customWidth="1"/>
    <col min="16" max="16" width="11.00390625" style="0" customWidth="1"/>
    <col min="17" max="17" width="12.421875" style="0" customWidth="1"/>
  </cols>
  <sheetData>
    <row r="3" spans="1:7" ht="15">
      <c r="A3" t="s">
        <v>11</v>
      </c>
      <c r="C3" t="s">
        <v>5</v>
      </c>
      <c r="D3" s="8">
        <f>Calculator!E8</f>
        <v>1</v>
      </c>
      <c r="E3" t="s">
        <v>12</v>
      </c>
      <c r="F3" t="s">
        <v>14</v>
      </c>
      <c r="G3">
        <f>Calculator!E7</f>
        <v>3</v>
      </c>
    </row>
    <row r="4" spans="3:5" ht="15">
      <c r="C4" t="s">
        <v>6</v>
      </c>
      <c r="D4" s="8">
        <f>Calculator!E9</f>
        <v>50</v>
      </c>
      <c r="E4" t="s">
        <v>12</v>
      </c>
    </row>
    <row r="6" spans="3:18" ht="31.5">
      <c r="C6" s="54" t="s">
        <v>1</v>
      </c>
      <c r="D6" s="54"/>
      <c r="E6" s="54"/>
      <c r="F6" s="54"/>
      <c r="G6" s="54" t="s">
        <v>2</v>
      </c>
      <c r="H6" s="54"/>
      <c r="I6" s="54"/>
      <c r="J6" s="54"/>
      <c r="K6" s="54" t="s">
        <v>3</v>
      </c>
      <c r="L6" s="54"/>
      <c r="M6" s="54"/>
      <c r="N6" s="54"/>
      <c r="O6" s="54" t="s">
        <v>4</v>
      </c>
      <c r="P6" s="54"/>
      <c r="Q6" s="54"/>
      <c r="R6" s="54"/>
    </row>
    <row r="7" spans="2:18" ht="75">
      <c r="B7" s="1" t="s">
        <v>0</v>
      </c>
      <c r="C7" s="5" t="s">
        <v>13</v>
      </c>
      <c r="D7" s="5" t="s">
        <v>7</v>
      </c>
      <c r="E7" s="5" t="s">
        <v>9</v>
      </c>
      <c r="F7" s="5" t="s">
        <v>8</v>
      </c>
      <c r="G7" s="5" t="s">
        <v>13</v>
      </c>
      <c r="H7" s="5" t="s">
        <v>7</v>
      </c>
      <c r="I7" s="5" t="s">
        <v>9</v>
      </c>
      <c r="J7" s="5" t="s">
        <v>8</v>
      </c>
      <c r="K7" s="5" t="s">
        <v>13</v>
      </c>
      <c r="L7" s="5" t="s">
        <v>7</v>
      </c>
      <c r="M7" s="5" t="s">
        <v>9</v>
      </c>
      <c r="N7" s="5" t="s">
        <v>8</v>
      </c>
      <c r="O7" s="5" t="s">
        <v>13</v>
      </c>
      <c r="P7" s="5" t="s">
        <v>7</v>
      </c>
      <c r="Q7" s="5" t="s">
        <v>9</v>
      </c>
      <c r="R7" s="5" t="s">
        <v>8</v>
      </c>
    </row>
    <row r="8" spans="2:18" ht="18.75">
      <c r="B8" s="2">
        <v>1</v>
      </c>
      <c r="C8" s="3">
        <v>0.0741</v>
      </c>
      <c r="D8" s="3">
        <f aca="true" t="shared" si="0" ref="D8:D22">ROUND(($D$3+($D$4-$D$3)*(C8-0.01)/0.99),4)</f>
        <v>4.1726</v>
      </c>
      <c r="E8" s="7">
        <f aca="true" t="shared" si="1" ref="E8:E22">C8*D8%*365</f>
        <v>1.128542259</v>
      </c>
      <c r="F8" s="6">
        <f>E8/1.1^(B8-1)</f>
        <v>1.128542259</v>
      </c>
      <c r="G8" s="3">
        <v>0.0456</v>
      </c>
      <c r="H8" s="3">
        <f>ROUND(($D$3+($D$4-$D$3)*(G8-0.01)/0.99),4)</f>
        <v>2.762</v>
      </c>
      <c r="I8" s="1">
        <f aca="true" t="shared" si="2" ref="I8:I22">G8*H8%*365</f>
        <v>0.45970728</v>
      </c>
      <c r="J8" s="1">
        <f aca="true" t="shared" si="3" ref="J8:J22">I8/1.1^(B8-1)</f>
        <v>0.45970728</v>
      </c>
      <c r="K8" s="3">
        <v>0.184</v>
      </c>
      <c r="L8" s="1">
        <f>ROUND(($D$3+($D$4-$D$3)*(K8-0.01)/0.99),4)</f>
        <v>9.6121</v>
      </c>
      <c r="M8" s="1">
        <f>K8*L8%*365</f>
        <v>6.45548636</v>
      </c>
      <c r="N8" s="7">
        <f aca="true" t="shared" si="4" ref="N8:N22">M8/1.1^(B8-1)</f>
        <v>6.45548636</v>
      </c>
      <c r="O8" s="3">
        <v>0.0912</v>
      </c>
      <c r="P8" s="1">
        <f>ROUND(($D$3+($D$4-$D$3)*(O8-0.01)/0.99),4)</f>
        <v>5.019</v>
      </c>
      <c r="Q8" s="1">
        <f>O8*P8%*365</f>
        <v>1.6707247200000002</v>
      </c>
      <c r="R8" s="1">
        <f aca="true" t="shared" si="5" ref="R8:R22">Q8/1.1^(B8-1)</f>
        <v>1.6707247200000002</v>
      </c>
    </row>
    <row r="9" spans="2:18" ht="18.75">
      <c r="B9" s="2">
        <v>2</v>
      </c>
      <c r="C9" s="3">
        <v>0.1024</v>
      </c>
      <c r="D9" s="3">
        <f t="shared" si="0"/>
        <v>5.5733</v>
      </c>
      <c r="E9" s="7">
        <f t="shared" si="1"/>
        <v>2.083076608</v>
      </c>
      <c r="F9" s="6">
        <f>E9/1.1^(B9-1)</f>
        <v>1.893706007272727</v>
      </c>
      <c r="G9" s="3">
        <v>0.0537</v>
      </c>
      <c r="H9" s="3">
        <f aca="true" t="shared" si="6" ref="H9:H22">ROUND(($D$3+($D$4-$D$3)*(G9-0.01)/0.99),4)</f>
        <v>3.1629</v>
      </c>
      <c r="I9" s="7">
        <f t="shared" si="2"/>
        <v>0.6199442144999999</v>
      </c>
      <c r="J9" s="7">
        <f t="shared" si="3"/>
        <v>0.5635856495454544</v>
      </c>
      <c r="K9" s="3">
        <v>0.2202</v>
      </c>
      <c r="L9" s="1">
        <f aca="true" t="shared" si="7" ref="L9:L22">ROUND(($D$3+($D$4-$D$3)*(K9-0.01)/0.99),4)</f>
        <v>11.4038</v>
      </c>
      <c r="M9" s="7">
        <f aca="true" t="shared" si="8" ref="M9:M22">K9*L9%*365</f>
        <v>9.165576174</v>
      </c>
      <c r="N9" s="7">
        <f t="shared" si="4"/>
        <v>8.332341976363635</v>
      </c>
      <c r="O9" s="3">
        <v>0.0968</v>
      </c>
      <c r="P9" s="3">
        <f aca="true" t="shared" si="9" ref="P9:P22">ROUND(($D$3+($D$4-$D$3)*(O9-0.01)/0.99),4)</f>
        <v>5.2962</v>
      </c>
      <c r="Q9" s="7">
        <f aca="true" t="shared" si="10" ref="Q9:Q22">O9*P9%*365</f>
        <v>1.8712533839999996</v>
      </c>
      <c r="R9" s="1">
        <f t="shared" si="5"/>
        <v>1.7011394399999995</v>
      </c>
    </row>
    <row r="10" spans="2:18" ht="18.75">
      <c r="B10" s="2">
        <v>3</v>
      </c>
      <c r="C10" s="3">
        <v>0.1347</v>
      </c>
      <c r="D10" s="1">
        <f t="shared" si="0"/>
        <v>7.172</v>
      </c>
      <c r="E10" s="7">
        <f t="shared" si="1"/>
        <v>3.5261496599999993</v>
      </c>
      <c r="F10" s="6">
        <f aca="true" t="shared" si="11" ref="F10:F22">E10/1.1^(B10-1)</f>
        <v>2.914173272727272</v>
      </c>
      <c r="G10" s="3">
        <v>0.0678</v>
      </c>
      <c r="H10" s="3">
        <f t="shared" si="6"/>
        <v>3.8608</v>
      </c>
      <c r="I10" s="7">
        <f t="shared" si="2"/>
        <v>0.9554321759999999</v>
      </c>
      <c r="J10" s="7">
        <f t="shared" si="3"/>
        <v>0.789613368595041</v>
      </c>
      <c r="K10" s="3">
        <v>0.2524</v>
      </c>
      <c r="L10" s="1">
        <f t="shared" si="7"/>
        <v>12.9976</v>
      </c>
      <c r="M10" s="7">
        <f t="shared" si="8"/>
        <v>11.974168976000001</v>
      </c>
      <c r="N10" s="7">
        <f t="shared" si="4"/>
        <v>9.896007418181817</v>
      </c>
      <c r="O10" s="3">
        <v>0.1101</v>
      </c>
      <c r="P10" s="1">
        <f t="shared" si="9"/>
        <v>5.9544</v>
      </c>
      <c r="Q10" s="7">
        <f t="shared" si="10"/>
        <v>2.392864956</v>
      </c>
      <c r="R10" s="1">
        <f t="shared" si="5"/>
        <v>1.9775743438016524</v>
      </c>
    </row>
    <row r="11" spans="2:18" ht="18.75">
      <c r="B11" s="2">
        <v>4</v>
      </c>
      <c r="C11" s="3">
        <v>0.1714</v>
      </c>
      <c r="D11" s="1">
        <f t="shared" si="0"/>
        <v>8.9885</v>
      </c>
      <c r="E11" s="7">
        <f t="shared" si="1"/>
        <v>5.623295485</v>
      </c>
      <c r="F11" s="6">
        <f t="shared" si="11"/>
        <v>4.224865127723515</v>
      </c>
      <c r="G11" s="3">
        <v>0.0831</v>
      </c>
      <c r="H11" s="3">
        <f t="shared" si="6"/>
        <v>4.6181</v>
      </c>
      <c r="I11" s="7">
        <f t="shared" si="2"/>
        <v>1.4007390014999999</v>
      </c>
      <c r="J11" s="7">
        <f t="shared" si="3"/>
        <v>1.052395944027047</v>
      </c>
      <c r="K11" s="3">
        <v>0.2815</v>
      </c>
      <c r="L11" s="1">
        <f t="shared" si="7"/>
        <v>14.4379</v>
      </c>
      <c r="M11" s="7">
        <f t="shared" si="8"/>
        <v>14.834581302499998</v>
      </c>
      <c r="N11" s="7">
        <f t="shared" si="4"/>
        <v>11.145440497746051</v>
      </c>
      <c r="O11" s="3">
        <v>0.1222</v>
      </c>
      <c r="P11" s="3">
        <f t="shared" si="9"/>
        <v>6.5533</v>
      </c>
      <c r="Q11" s="7">
        <f t="shared" si="10"/>
        <v>2.922968399</v>
      </c>
      <c r="R11" s="1">
        <f t="shared" si="5"/>
        <v>2.196069420736288</v>
      </c>
    </row>
    <row r="12" spans="2:18" ht="18.75">
      <c r="B12" s="2">
        <v>5</v>
      </c>
      <c r="C12" s="3">
        <v>0.199</v>
      </c>
      <c r="D12" s="1">
        <f t="shared" si="0"/>
        <v>10.3545</v>
      </c>
      <c r="E12" s="7">
        <f t="shared" si="1"/>
        <v>7.520991075</v>
      </c>
      <c r="F12" s="6">
        <f t="shared" si="11"/>
        <v>5.136938101905606</v>
      </c>
      <c r="G12" s="3">
        <v>0.0938</v>
      </c>
      <c r="H12" s="3">
        <f t="shared" si="6"/>
        <v>5.1477</v>
      </c>
      <c r="I12" s="7">
        <f t="shared" si="2"/>
        <v>1.762418049</v>
      </c>
      <c r="J12" s="7">
        <f t="shared" si="3"/>
        <v>1.2037552414452561</v>
      </c>
      <c r="K12" s="3">
        <v>0.2877</v>
      </c>
      <c r="L12" s="1">
        <f t="shared" si="7"/>
        <v>14.7447</v>
      </c>
      <c r="M12" s="7">
        <f t="shared" si="8"/>
        <v>15.4834831935</v>
      </c>
      <c r="N12" s="7">
        <f t="shared" si="4"/>
        <v>10.575427357079432</v>
      </c>
      <c r="O12" s="3">
        <v>0.125</v>
      </c>
      <c r="P12" s="1">
        <f t="shared" si="9"/>
        <v>6.6919</v>
      </c>
      <c r="Q12" s="7">
        <f t="shared" si="10"/>
        <v>3.0531793750000005</v>
      </c>
      <c r="R12" s="1">
        <f t="shared" si="5"/>
        <v>2.0853625947681165</v>
      </c>
    </row>
    <row r="13" spans="2:18" ht="18.75">
      <c r="B13" s="2">
        <v>6</v>
      </c>
      <c r="C13" s="3">
        <v>0.2574</v>
      </c>
      <c r="D13" s="1">
        <f t="shared" si="0"/>
        <v>13.2451</v>
      </c>
      <c r="E13" s="7">
        <f t="shared" si="1"/>
        <v>12.443903901000002</v>
      </c>
      <c r="F13" s="6">
        <f t="shared" si="11"/>
        <v>7.726685274229901</v>
      </c>
      <c r="G13" s="3">
        <v>0.1114</v>
      </c>
      <c r="H13" s="3">
        <f t="shared" si="6"/>
        <v>6.0188</v>
      </c>
      <c r="I13" s="7">
        <f t="shared" si="2"/>
        <v>2.447304268</v>
      </c>
      <c r="J13" s="7">
        <f t="shared" si="3"/>
        <v>1.5195834040148768</v>
      </c>
      <c r="K13" s="3">
        <v>0.3286</v>
      </c>
      <c r="L13" s="1">
        <f t="shared" si="7"/>
        <v>16.7691</v>
      </c>
      <c r="M13" s="7">
        <f t="shared" si="8"/>
        <v>20.112690849</v>
      </c>
      <c r="N13" s="7">
        <f t="shared" si="4"/>
        <v>12.488398612240838</v>
      </c>
      <c r="O13" s="3">
        <v>0.1349</v>
      </c>
      <c r="P13" s="1">
        <f t="shared" si="9"/>
        <v>7.1819</v>
      </c>
      <c r="Q13" s="7">
        <f t="shared" si="10"/>
        <v>3.5362598314999993</v>
      </c>
      <c r="R13" s="1">
        <f t="shared" si="5"/>
        <v>2.195739133255924</v>
      </c>
    </row>
    <row r="14" spans="2:18" ht="18.75">
      <c r="B14" s="2">
        <v>7</v>
      </c>
      <c r="C14" s="3">
        <v>0.2762</v>
      </c>
      <c r="D14" s="1">
        <f t="shared" si="0"/>
        <v>14.1756</v>
      </c>
      <c r="E14" s="7">
        <f t="shared" si="1"/>
        <v>14.290847628</v>
      </c>
      <c r="F14" s="6">
        <f t="shared" si="11"/>
        <v>8.06681092437686</v>
      </c>
      <c r="G14" s="3">
        <v>0.1173</v>
      </c>
      <c r="H14" s="3">
        <f t="shared" si="6"/>
        <v>6.3108</v>
      </c>
      <c r="I14" s="7">
        <f t="shared" si="2"/>
        <v>2.701937466</v>
      </c>
      <c r="J14" s="7">
        <f t="shared" si="3"/>
        <v>1.5251732601925638</v>
      </c>
      <c r="K14" s="3">
        <v>0.3119</v>
      </c>
      <c r="L14" s="1">
        <f t="shared" si="7"/>
        <v>15.9425</v>
      </c>
      <c r="M14" s="7">
        <f t="shared" si="8"/>
        <v>18.1494999875</v>
      </c>
      <c r="N14" s="7">
        <f t="shared" si="4"/>
        <v>10.244919586455104</v>
      </c>
      <c r="O14" s="3">
        <v>0.1289</v>
      </c>
      <c r="P14" s="1">
        <f t="shared" si="9"/>
        <v>6.8849</v>
      </c>
      <c r="Q14" s="7">
        <f t="shared" si="10"/>
        <v>3.239242176499999</v>
      </c>
      <c r="R14" s="1">
        <f t="shared" si="5"/>
        <v>1.8284677617649054</v>
      </c>
    </row>
    <row r="15" spans="2:18" ht="18.75">
      <c r="B15" s="2">
        <v>8</v>
      </c>
      <c r="C15" s="3">
        <v>0.2797</v>
      </c>
      <c r="D15" s="1">
        <f t="shared" si="0"/>
        <v>14.3488</v>
      </c>
      <c r="E15" s="7">
        <f t="shared" si="1"/>
        <v>14.648761664000002</v>
      </c>
      <c r="F15" s="6">
        <f t="shared" si="11"/>
        <v>7.517130969908353</v>
      </c>
      <c r="G15" s="3">
        <v>0.1167</v>
      </c>
      <c r="H15" s="3">
        <f t="shared" si="6"/>
        <v>6.2811</v>
      </c>
      <c r="I15" s="7">
        <f t="shared" si="2"/>
        <v>2.6754659505</v>
      </c>
      <c r="J15" s="7">
        <f t="shared" si="3"/>
        <v>1.3729370725489083</v>
      </c>
      <c r="K15" s="3">
        <v>0.2797</v>
      </c>
      <c r="L15" s="1">
        <f t="shared" si="7"/>
        <v>14.3488</v>
      </c>
      <c r="M15" s="7">
        <f t="shared" si="8"/>
        <v>14.648761664000002</v>
      </c>
      <c r="N15" s="7">
        <f t="shared" si="4"/>
        <v>7.517130969908353</v>
      </c>
      <c r="O15" s="3">
        <v>0.1167</v>
      </c>
      <c r="P15" s="1">
        <f t="shared" si="9"/>
        <v>6.2811</v>
      </c>
      <c r="Q15" s="7">
        <f t="shared" si="10"/>
        <v>2.6754659505</v>
      </c>
      <c r="R15" s="1">
        <f t="shared" si="5"/>
        <v>1.3729370725489083</v>
      </c>
    </row>
    <row r="16" spans="2:18" ht="18.75">
      <c r="B16" s="2">
        <v>9</v>
      </c>
      <c r="C16" s="3">
        <v>0.298</v>
      </c>
      <c r="D16" s="1">
        <f t="shared" si="0"/>
        <v>15.2545</v>
      </c>
      <c r="E16" s="7">
        <f t="shared" si="1"/>
        <v>16.59231965</v>
      </c>
      <c r="F16" s="6">
        <f t="shared" si="11"/>
        <v>7.740439571523977</v>
      </c>
      <c r="G16" s="3">
        <v>0.1222</v>
      </c>
      <c r="H16" s="3">
        <f t="shared" si="6"/>
        <v>6.5533</v>
      </c>
      <c r="I16" s="7">
        <f t="shared" si="2"/>
        <v>2.922968399</v>
      </c>
      <c r="J16" s="7">
        <f t="shared" si="3"/>
        <v>1.3635863302533282</v>
      </c>
      <c r="K16" s="3">
        <v>0.264</v>
      </c>
      <c r="L16" s="1">
        <f t="shared" si="7"/>
        <v>13.5717</v>
      </c>
      <c r="M16" s="7">
        <f t="shared" si="8"/>
        <v>13.07769012</v>
      </c>
      <c r="N16" s="7">
        <f t="shared" si="4"/>
        <v>6.1008389570759105</v>
      </c>
      <c r="O16" s="3">
        <v>0.1112</v>
      </c>
      <c r="P16" s="1">
        <f t="shared" si="9"/>
        <v>6.0089</v>
      </c>
      <c r="Q16" s="7">
        <f t="shared" si="10"/>
        <v>2.4388923319999996</v>
      </c>
      <c r="R16" s="1">
        <f t="shared" si="5"/>
        <v>1.1377612724149266</v>
      </c>
    </row>
    <row r="17" spans="2:18" ht="18.75">
      <c r="B17" s="2">
        <v>10</v>
      </c>
      <c r="C17" s="3">
        <v>0.3165</v>
      </c>
      <c r="D17" s="1">
        <f t="shared" si="0"/>
        <v>16.1702</v>
      </c>
      <c r="E17" s="7">
        <f t="shared" si="1"/>
        <v>18.680219295</v>
      </c>
      <c r="F17" s="6">
        <f t="shared" si="11"/>
        <v>7.922236513685235</v>
      </c>
      <c r="G17" s="3">
        <v>0.1278</v>
      </c>
      <c r="H17" s="3">
        <f t="shared" si="6"/>
        <v>6.8305</v>
      </c>
      <c r="I17" s="7">
        <f t="shared" si="2"/>
        <v>3.186223335</v>
      </c>
      <c r="J17" s="7">
        <f t="shared" si="3"/>
        <v>1.3512697279763355</v>
      </c>
      <c r="K17" s="3">
        <v>0.2482</v>
      </c>
      <c r="L17" s="1">
        <f t="shared" si="7"/>
        <v>12.7897</v>
      </c>
      <c r="M17" s="7">
        <f t="shared" si="8"/>
        <v>11.586572921</v>
      </c>
      <c r="N17" s="7">
        <f t="shared" si="4"/>
        <v>4.913837980895223</v>
      </c>
      <c r="O17" s="3">
        <v>0.1055</v>
      </c>
      <c r="P17" s="1">
        <f t="shared" si="9"/>
        <v>5.7268</v>
      </c>
      <c r="Q17" s="7">
        <f t="shared" si="10"/>
        <v>2.20524751</v>
      </c>
      <c r="R17" s="1">
        <f t="shared" si="5"/>
        <v>0.9352402169128521</v>
      </c>
    </row>
    <row r="18" spans="2:18" ht="18.75">
      <c r="B18" s="2">
        <v>11</v>
      </c>
      <c r="C18" s="3">
        <v>0.2759</v>
      </c>
      <c r="D18" s="1">
        <f t="shared" si="0"/>
        <v>14.1607</v>
      </c>
      <c r="E18" s="7">
        <f t="shared" si="1"/>
        <v>14.2603205245</v>
      </c>
      <c r="F18" s="6">
        <f t="shared" si="11"/>
        <v>5.497970883335192</v>
      </c>
      <c r="G18" s="3">
        <v>0.1038</v>
      </c>
      <c r="H18" s="3">
        <f t="shared" si="6"/>
        <v>5.6426</v>
      </c>
      <c r="I18" s="7">
        <f t="shared" si="2"/>
        <v>2.137811862</v>
      </c>
      <c r="J18" s="7">
        <f t="shared" si="3"/>
        <v>0.8242190174569516</v>
      </c>
      <c r="K18" s="3">
        <v>0.1913</v>
      </c>
      <c r="L18" s="1">
        <f t="shared" si="7"/>
        <v>9.9734</v>
      </c>
      <c r="M18" s="7">
        <f t="shared" si="8"/>
        <v>6.9638766830000005</v>
      </c>
      <c r="N18" s="7">
        <f t="shared" si="4"/>
        <v>2.6848759235454347</v>
      </c>
      <c r="O18" s="3">
        <v>0.0779</v>
      </c>
      <c r="P18" s="1">
        <f t="shared" si="9"/>
        <v>4.3607</v>
      </c>
      <c r="Q18" s="7">
        <f t="shared" si="10"/>
        <v>1.2398996344999997</v>
      </c>
      <c r="R18" s="1">
        <f t="shared" si="5"/>
        <v>0.47803498364760366</v>
      </c>
    </row>
    <row r="19" spans="2:18" ht="18.75">
      <c r="B19" s="2">
        <v>12</v>
      </c>
      <c r="C19" s="3">
        <v>0.2403</v>
      </c>
      <c r="D19" s="1">
        <f t="shared" si="0"/>
        <v>12.3987</v>
      </c>
      <c r="E19" s="7">
        <f t="shared" si="1"/>
        <v>10.8748377765</v>
      </c>
      <c r="F19" s="6">
        <f t="shared" si="11"/>
        <v>3.8115642985130376</v>
      </c>
      <c r="G19" s="3">
        <v>0.0842</v>
      </c>
      <c r="H19" s="3">
        <f t="shared" si="6"/>
        <v>4.6725</v>
      </c>
      <c r="I19" s="7">
        <f t="shared" si="2"/>
        <v>1.435999425</v>
      </c>
      <c r="J19" s="7">
        <f t="shared" si="3"/>
        <v>0.503309038121287</v>
      </c>
      <c r="K19" s="3">
        <v>0.147</v>
      </c>
      <c r="L19" s="1">
        <f t="shared" si="7"/>
        <v>7.7808</v>
      </c>
      <c r="M19" s="7">
        <f t="shared" si="8"/>
        <v>4.17478824</v>
      </c>
      <c r="N19" s="7">
        <f t="shared" si="4"/>
        <v>1.463237809746658</v>
      </c>
      <c r="O19" s="3">
        <v>0.0572</v>
      </c>
      <c r="P19" s="3">
        <f t="shared" si="9"/>
        <v>3.3362</v>
      </c>
      <c r="Q19" s="7">
        <f t="shared" si="10"/>
        <v>0.6965318359999999</v>
      </c>
      <c r="R19" s="1">
        <f t="shared" si="5"/>
        <v>0.2441301593125735</v>
      </c>
    </row>
    <row r="20" spans="2:18" ht="18.75">
      <c r="B20" s="2">
        <v>13</v>
      </c>
      <c r="C20" s="3">
        <v>0.2093</v>
      </c>
      <c r="D20" s="1">
        <f t="shared" si="0"/>
        <v>10.8643</v>
      </c>
      <c r="E20" s="7">
        <f t="shared" si="1"/>
        <v>8.2997276635</v>
      </c>
      <c r="F20" s="6">
        <f t="shared" si="11"/>
        <v>2.6445490121942723</v>
      </c>
      <c r="G20" s="3">
        <v>0.0682</v>
      </c>
      <c r="H20" s="3">
        <f t="shared" si="6"/>
        <v>3.8806</v>
      </c>
      <c r="I20" s="7">
        <f t="shared" si="2"/>
        <v>0.9659977579999999</v>
      </c>
      <c r="J20" s="7">
        <f t="shared" si="3"/>
        <v>0.3077966555379111</v>
      </c>
      <c r="K20" s="3">
        <v>0.1127</v>
      </c>
      <c r="L20" s="1">
        <f t="shared" si="7"/>
        <v>6.0831</v>
      </c>
      <c r="M20" s="7">
        <f t="shared" si="8"/>
        <v>2.5023136005</v>
      </c>
      <c r="N20" s="7">
        <f t="shared" si="4"/>
        <v>0.7973142286950614</v>
      </c>
      <c r="O20" s="3">
        <v>0.042</v>
      </c>
      <c r="P20" s="3">
        <f t="shared" si="9"/>
        <v>2.5838</v>
      </c>
      <c r="Q20" s="7">
        <f t="shared" si="10"/>
        <v>0.39609654000000005</v>
      </c>
      <c r="R20" s="1">
        <f t="shared" si="5"/>
        <v>0.12620856443244297</v>
      </c>
    </row>
    <row r="21" spans="2:18" ht="18.75">
      <c r="B21" s="2">
        <v>14</v>
      </c>
      <c r="C21" s="3">
        <v>0.1822</v>
      </c>
      <c r="D21" s="1">
        <f t="shared" si="0"/>
        <v>9.523</v>
      </c>
      <c r="E21" s="7">
        <f t="shared" si="1"/>
        <v>6.33308069</v>
      </c>
      <c r="F21" s="6">
        <f t="shared" si="11"/>
        <v>1.8344678898912445</v>
      </c>
      <c r="G21" s="3">
        <v>0.0552</v>
      </c>
      <c r="H21" s="3">
        <f t="shared" si="6"/>
        <v>3.2372</v>
      </c>
      <c r="I21" s="7">
        <f t="shared" si="2"/>
        <v>0.652231056</v>
      </c>
      <c r="J21" s="7">
        <f t="shared" si="3"/>
        <v>0.18892810428124485</v>
      </c>
      <c r="K21" s="3">
        <v>0.086</v>
      </c>
      <c r="L21" s="1">
        <f t="shared" si="7"/>
        <v>4.7616</v>
      </c>
      <c r="M21" s="7">
        <f t="shared" si="8"/>
        <v>1.4946662399999997</v>
      </c>
      <c r="N21" s="7">
        <f t="shared" si="4"/>
        <v>0.4329515693229672</v>
      </c>
      <c r="O21" s="3">
        <v>0.0306</v>
      </c>
      <c r="P21" s="1">
        <f t="shared" si="9"/>
        <v>2.0196</v>
      </c>
      <c r="Q21" s="7">
        <f t="shared" si="10"/>
        <v>0.225569124</v>
      </c>
      <c r="R21" s="1">
        <f t="shared" si="5"/>
        <v>0.06533934039120802</v>
      </c>
    </row>
    <row r="22" spans="2:18" ht="18.75">
      <c r="B22" s="2">
        <v>15</v>
      </c>
      <c r="C22" s="3">
        <v>0.1588</v>
      </c>
      <c r="D22" s="1">
        <f t="shared" si="0"/>
        <v>8.3648</v>
      </c>
      <c r="E22" s="7">
        <f t="shared" si="1"/>
        <v>4.8484053760000005</v>
      </c>
      <c r="F22" s="6">
        <f t="shared" si="11"/>
        <v>1.2767366690464204</v>
      </c>
      <c r="G22" s="3">
        <v>0.04456</v>
      </c>
      <c r="H22" s="3">
        <f t="shared" si="6"/>
        <v>2.7105</v>
      </c>
      <c r="I22" s="7">
        <f t="shared" si="2"/>
        <v>0.440846562</v>
      </c>
      <c r="J22" s="7">
        <f t="shared" si="3"/>
        <v>0.11608867812798294</v>
      </c>
      <c r="K22" s="3">
        <v>0.0654</v>
      </c>
      <c r="L22" s="1">
        <f t="shared" si="7"/>
        <v>3.742</v>
      </c>
      <c r="M22" s="7">
        <f t="shared" si="8"/>
        <v>0.8932528200000001</v>
      </c>
      <c r="N22" s="7">
        <f t="shared" si="4"/>
        <v>0.2352213855030429</v>
      </c>
      <c r="O22" s="3">
        <v>0.0223</v>
      </c>
      <c r="P22" s="1">
        <f t="shared" si="9"/>
        <v>1.6088</v>
      </c>
      <c r="Q22" s="7">
        <f t="shared" si="10"/>
        <v>0.130948276</v>
      </c>
      <c r="R22" s="1">
        <f t="shared" si="5"/>
        <v>0.03448277376829872</v>
      </c>
    </row>
    <row r="23" spans="6:18" ht="18.75">
      <c r="F23" s="6">
        <f>SUM(F8:F22)</f>
        <v>69.3368167753336</v>
      </c>
      <c r="J23" s="7">
        <f>SUM(J8:J22)</f>
        <v>13.14194877212419</v>
      </c>
      <c r="N23" s="7">
        <f>SUM(N8:N22)</f>
        <v>93.28343063275952</v>
      </c>
      <c r="R23" s="9">
        <f>SUM(R8:R22)</f>
        <v>18.0492117977557</v>
      </c>
    </row>
    <row r="25" spans="5:6" ht="18.75">
      <c r="E25" s="4" t="s">
        <v>10</v>
      </c>
      <c r="F25" s="23">
        <f>(F23+J23+N23+R23)/4</f>
        <v>48.45285199449325</v>
      </c>
    </row>
  </sheetData>
  <sheetProtection password="F8E7" sheet="1" objects="1" scenarios="1" selectLockedCells="1" selectUnlockedCells="1"/>
  <mergeCells count="4"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R25"/>
  <sheetViews>
    <sheetView zoomScalePageLayoutView="0" workbookViewId="0" topLeftCell="A1">
      <selection activeCell="G4" sqref="G4"/>
    </sheetView>
  </sheetViews>
  <sheetFormatPr defaultColWidth="9.140625" defaultRowHeight="15"/>
  <cols>
    <col min="4" max="4" width="11.140625" style="0" customWidth="1"/>
    <col min="5" max="5" width="18.28125" style="0" customWidth="1"/>
    <col min="6" max="6" width="10.7109375" style="0" bestFit="1" customWidth="1"/>
    <col min="8" max="8" width="12.28125" style="0" customWidth="1"/>
    <col min="9" max="9" width="12.421875" style="0" customWidth="1"/>
    <col min="10" max="10" width="10.7109375" style="0" bestFit="1" customWidth="1"/>
    <col min="12" max="12" width="10.57421875" style="0" bestFit="1" customWidth="1"/>
    <col min="13" max="13" width="16.28125" style="0" customWidth="1"/>
    <col min="14" max="14" width="15.00390625" style="0" customWidth="1"/>
    <col min="16" max="16" width="11.57421875" style="0" customWidth="1"/>
    <col min="17" max="17" width="14.140625" style="0" customWidth="1"/>
    <col min="18" max="18" width="12.7109375" style="0" customWidth="1"/>
  </cols>
  <sheetData>
    <row r="3" spans="1:7" ht="15">
      <c r="A3" t="s">
        <v>11</v>
      </c>
      <c r="C3" t="s">
        <v>5</v>
      </c>
      <c r="D3" s="8">
        <f>Calculator!F8</f>
        <v>15</v>
      </c>
      <c r="E3" t="s">
        <v>12</v>
      </c>
      <c r="F3" t="s">
        <v>14</v>
      </c>
      <c r="G3">
        <f>Calculator!F7</f>
        <v>4</v>
      </c>
    </row>
    <row r="4" spans="3:5" ht="15">
      <c r="C4" t="s">
        <v>6</v>
      </c>
      <c r="D4" s="8">
        <f>Calculator!F9</f>
        <v>21</v>
      </c>
      <c r="E4" t="s">
        <v>12</v>
      </c>
    </row>
    <row r="6" spans="3:18" ht="31.5">
      <c r="C6" s="54" t="s">
        <v>1</v>
      </c>
      <c r="D6" s="54"/>
      <c r="E6" s="54"/>
      <c r="F6" s="54"/>
      <c r="G6" s="54" t="s">
        <v>2</v>
      </c>
      <c r="H6" s="54"/>
      <c r="I6" s="54"/>
      <c r="J6" s="54"/>
      <c r="K6" s="54" t="s">
        <v>3</v>
      </c>
      <c r="L6" s="54"/>
      <c r="M6" s="54"/>
      <c r="N6" s="54"/>
      <c r="O6" s="54" t="s">
        <v>4</v>
      </c>
      <c r="P6" s="54"/>
      <c r="Q6" s="54"/>
      <c r="R6" s="54"/>
    </row>
    <row r="7" spans="2:18" ht="56.25">
      <c r="B7" s="1" t="s">
        <v>0</v>
      </c>
      <c r="C7" s="5" t="s">
        <v>13</v>
      </c>
      <c r="D7" s="5" t="s">
        <v>7</v>
      </c>
      <c r="E7" s="5" t="s">
        <v>9</v>
      </c>
      <c r="F7" s="5" t="s">
        <v>8</v>
      </c>
      <c r="G7" s="5" t="s">
        <v>13</v>
      </c>
      <c r="H7" s="5" t="s">
        <v>7</v>
      </c>
      <c r="I7" s="5" t="s">
        <v>9</v>
      </c>
      <c r="J7" s="5" t="s">
        <v>8</v>
      </c>
      <c r="K7" s="5" t="s">
        <v>13</v>
      </c>
      <c r="L7" s="5" t="s">
        <v>7</v>
      </c>
      <c r="M7" s="5" t="s">
        <v>9</v>
      </c>
      <c r="N7" s="5" t="s">
        <v>8</v>
      </c>
      <c r="O7" s="5" t="s">
        <v>13</v>
      </c>
      <c r="P7" s="5" t="s">
        <v>7</v>
      </c>
      <c r="Q7" s="5" t="s">
        <v>9</v>
      </c>
      <c r="R7" s="5" t="s">
        <v>8</v>
      </c>
    </row>
    <row r="8" spans="2:18" ht="18.75">
      <c r="B8" s="2">
        <v>1</v>
      </c>
      <c r="C8" s="3">
        <v>0.0741</v>
      </c>
      <c r="D8" s="3">
        <f aca="true" t="shared" si="0" ref="D8:D22">ROUND(($D$3+($D$4-$D$3)*(C8-0.01)/0.99),4)</f>
        <v>15.3885</v>
      </c>
      <c r="E8" s="7">
        <f aca="true" t="shared" si="1" ref="E8:E22">C8*D8%*365</f>
        <v>4.1620506525</v>
      </c>
      <c r="F8" s="24">
        <f>E8/1.1^(B8-1)</f>
        <v>4.1620506525</v>
      </c>
      <c r="G8" s="3">
        <v>0.0456</v>
      </c>
      <c r="H8" s="3">
        <f>ROUND(($D$3+($D$4-$D$3)*(G8-0.01)/0.99),4)</f>
        <v>15.2158</v>
      </c>
      <c r="I8" s="1">
        <f aca="true" t="shared" si="2" ref="I8:I22">G8*H8%*365</f>
        <v>2.532517752</v>
      </c>
      <c r="J8" s="24">
        <f aca="true" t="shared" si="3" ref="J8:J22">I8/1.1^(B8-1)</f>
        <v>2.532517752</v>
      </c>
      <c r="K8" s="3">
        <v>0.184</v>
      </c>
      <c r="L8" s="3">
        <f>ROUND(($D$3+($D$4-$D$3)*(K8-0.01)/0.99),4)</f>
        <v>16.0545</v>
      </c>
      <c r="M8" s="1">
        <f>K8*L8%*365</f>
        <v>10.7822022</v>
      </c>
      <c r="N8" s="24">
        <f aca="true" t="shared" si="4" ref="N8:N22">M8/1.1^(B8-1)</f>
        <v>10.7822022</v>
      </c>
      <c r="O8" s="3">
        <v>0.0912</v>
      </c>
      <c r="P8" s="1">
        <f>ROUND(($D$3+($D$4-$D$3)*(O8-0.01)/0.99),4)</f>
        <v>15.4921</v>
      </c>
      <c r="Q8" s="1">
        <f>O8*P8%*365</f>
        <v>5.157010248</v>
      </c>
      <c r="R8" s="24">
        <f aca="true" t="shared" si="5" ref="R8:R22">Q8/1.1^(B8-1)</f>
        <v>5.157010248</v>
      </c>
    </row>
    <row r="9" spans="2:18" ht="18.75">
      <c r="B9" s="2">
        <v>2</v>
      </c>
      <c r="C9" s="3">
        <v>0.1024</v>
      </c>
      <c r="D9" s="3">
        <f t="shared" si="0"/>
        <v>15.56</v>
      </c>
      <c r="E9" s="7">
        <f t="shared" si="1"/>
        <v>5.815705600000001</v>
      </c>
      <c r="F9" s="24">
        <f>E9/1.1^(B9-1)</f>
        <v>5.2870050909090915</v>
      </c>
      <c r="G9" s="3">
        <v>0.0537</v>
      </c>
      <c r="H9" s="3">
        <f aca="true" t="shared" si="6" ref="H9:H22">ROUND(($D$3+($D$4-$D$3)*(G9-0.01)/0.99),4)</f>
        <v>15.2648</v>
      </c>
      <c r="I9" s="7">
        <f t="shared" si="2"/>
        <v>2.9919771239999995</v>
      </c>
      <c r="J9" s="24">
        <f t="shared" si="3"/>
        <v>2.719979203636363</v>
      </c>
      <c r="K9" s="3">
        <v>0.2202</v>
      </c>
      <c r="L9" s="3">
        <f aca="true" t="shared" si="7" ref="L9:L22">ROUND(($D$3+($D$4-$D$3)*(K9-0.01)/0.99),4)</f>
        <v>16.2739</v>
      </c>
      <c r="M9" s="7">
        <f aca="true" t="shared" si="8" ref="M9:M22">K9*L9%*365</f>
        <v>13.079821647000001</v>
      </c>
      <c r="N9" s="24">
        <f t="shared" si="4"/>
        <v>11.890746951818182</v>
      </c>
      <c r="O9" s="3">
        <v>0.0968</v>
      </c>
      <c r="P9" s="3">
        <f aca="true" t="shared" si="9" ref="P9:P22">ROUND(($D$3+($D$4-$D$3)*(O9-0.01)/0.99),4)</f>
        <v>15.5261</v>
      </c>
      <c r="Q9" s="7">
        <f aca="true" t="shared" si="10" ref="Q9:Q22">O9*P9%*365</f>
        <v>5.485681651999999</v>
      </c>
      <c r="R9" s="24">
        <f t="shared" si="5"/>
        <v>4.986983319999999</v>
      </c>
    </row>
    <row r="10" spans="2:18" ht="18.75">
      <c r="B10" s="2">
        <v>3</v>
      </c>
      <c r="C10" s="3">
        <v>0.1347</v>
      </c>
      <c r="D10" s="1">
        <f t="shared" si="0"/>
        <v>15.7558</v>
      </c>
      <c r="E10" s="7">
        <f t="shared" si="1"/>
        <v>7.746417848999999</v>
      </c>
      <c r="F10" s="24">
        <f aca="true" t="shared" si="11" ref="F10:F22">E10/1.1^(B10-1)</f>
        <v>6.401998222314048</v>
      </c>
      <c r="G10" s="3">
        <v>0.0678</v>
      </c>
      <c r="H10" s="3">
        <f t="shared" si="6"/>
        <v>15.3503</v>
      </c>
      <c r="I10" s="7">
        <f t="shared" si="2"/>
        <v>3.798738741</v>
      </c>
      <c r="J10" s="24">
        <f t="shared" si="3"/>
        <v>3.139453504958677</v>
      </c>
      <c r="K10" s="3">
        <v>0.2524</v>
      </c>
      <c r="L10" s="3">
        <f t="shared" si="7"/>
        <v>16.4691</v>
      </c>
      <c r="M10" s="7">
        <f t="shared" si="8"/>
        <v>15.172323066</v>
      </c>
      <c r="N10" s="24">
        <f t="shared" si="4"/>
        <v>12.539109971900825</v>
      </c>
      <c r="O10" s="3">
        <v>0.1101</v>
      </c>
      <c r="P10" s="1">
        <f t="shared" si="9"/>
        <v>15.6067</v>
      </c>
      <c r="Q10" s="7">
        <f t="shared" si="10"/>
        <v>6.271786495500001</v>
      </c>
      <c r="R10" s="24">
        <f t="shared" si="5"/>
        <v>5.183294624380165</v>
      </c>
    </row>
    <row r="11" spans="2:18" ht="18.75">
      <c r="B11" s="2">
        <v>4</v>
      </c>
      <c r="C11" s="3">
        <v>0.1714</v>
      </c>
      <c r="D11" s="1">
        <f t="shared" si="0"/>
        <v>15.9782</v>
      </c>
      <c r="E11" s="7">
        <f t="shared" si="1"/>
        <v>9.996121701999998</v>
      </c>
      <c r="F11" s="24">
        <f t="shared" si="11"/>
        <v>7.510234186326067</v>
      </c>
      <c r="G11" s="3">
        <v>0.0831</v>
      </c>
      <c r="H11" s="3">
        <f t="shared" si="6"/>
        <v>15.443</v>
      </c>
      <c r="I11" s="7">
        <f t="shared" si="2"/>
        <v>4.684093545</v>
      </c>
      <c r="J11" s="24">
        <f t="shared" si="3"/>
        <v>3.519228809166039</v>
      </c>
      <c r="K11" s="3">
        <v>0.2815</v>
      </c>
      <c r="L11" s="3">
        <f t="shared" si="7"/>
        <v>16.6455</v>
      </c>
      <c r="M11" s="7">
        <f t="shared" si="8"/>
        <v>17.1028351125</v>
      </c>
      <c r="N11" s="24">
        <f t="shared" si="4"/>
        <v>12.849613157400446</v>
      </c>
      <c r="O11" s="3">
        <v>0.1222</v>
      </c>
      <c r="P11" s="3">
        <f t="shared" si="9"/>
        <v>15.68</v>
      </c>
      <c r="Q11" s="7">
        <f t="shared" si="10"/>
        <v>6.993750400000001</v>
      </c>
      <c r="R11" s="24">
        <f t="shared" si="5"/>
        <v>5.254508189331329</v>
      </c>
    </row>
    <row r="12" spans="2:18" ht="18.75">
      <c r="B12" s="2">
        <v>5</v>
      </c>
      <c r="C12" s="3">
        <v>0.199</v>
      </c>
      <c r="D12" s="1">
        <f t="shared" si="0"/>
        <v>16.1455</v>
      </c>
      <c r="E12" s="7">
        <f t="shared" si="1"/>
        <v>11.727283925</v>
      </c>
      <c r="F12" s="24">
        <f t="shared" si="11"/>
        <v>8.009892715661497</v>
      </c>
      <c r="G12" s="3">
        <v>0.0938</v>
      </c>
      <c r="H12" s="3">
        <f t="shared" si="6"/>
        <v>15.5079</v>
      </c>
      <c r="I12" s="7">
        <f t="shared" si="2"/>
        <v>5.309439723</v>
      </c>
      <c r="J12" s="24">
        <f t="shared" si="3"/>
        <v>3.6264187712587925</v>
      </c>
      <c r="K12" s="3">
        <v>0.2877</v>
      </c>
      <c r="L12" s="3">
        <f t="shared" si="7"/>
        <v>16.683</v>
      </c>
      <c r="M12" s="7">
        <f t="shared" si="8"/>
        <v>17.518901715000002</v>
      </c>
      <c r="N12" s="24">
        <f t="shared" si="4"/>
        <v>11.965645594563211</v>
      </c>
      <c r="O12" s="3">
        <v>0.125</v>
      </c>
      <c r="P12" s="1">
        <f t="shared" si="9"/>
        <v>15.697</v>
      </c>
      <c r="Q12" s="7">
        <f t="shared" si="10"/>
        <v>7.16175625</v>
      </c>
      <c r="R12" s="24">
        <f t="shared" si="5"/>
        <v>4.891575882794889</v>
      </c>
    </row>
    <row r="13" spans="2:18" ht="18.75">
      <c r="B13" s="2">
        <v>6</v>
      </c>
      <c r="C13" s="3">
        <v>0.2574</v>
      </c>
      <c r="D13" s="1">
        <f t="shared" si="0"/>
        <v>16.4994</v>
      </c>
      <c r="E13" s="7">
        <f t="shared" si="1"/>
        <v>15.501351294000001</v>
      </c>
      <c r="F13" s="24">
        <f t="shared" si="11"/>
        <v>9.625119554675225</v>
      </c>
      <c r="G13" s="3">
        <v>0.1114</v>
      </c>
      <c r="H13" s="3">
        <f t="shared" si="6"/>
        <v>15.6145</v>
      </c>
      <c r="I13" s="7">
        <f t="shared" si="2"/>
        <v>6.349011845</v>
      </c>
      <c r="J13" s="24">
        <f t="shared" si="3"/>
        <v>3.9422368349156462</v>
      </c>
      <c r="K13" s="3">
        <v>0.3286</v>
      </c>
      <c r="L13" s="3">
        <f t="shared" si="7"/>
        <v>16.9309</v>
      </c>
      <c r="M13" s="7">
        <f t="shared" si="8"/>
        <v>20.306752151</v>
      </c>
      <c r="N13" s="24">
        <f t="shared" si="4"/>
        <v>12.608895412633261</v>
      </c>
      <c r="O13" s="3">
        <v>0.1349</v>
      </c>
      <c r="P13" s="1">
        <f t="shared" si="9"/>
        <v>15.757</v>
      </c>
      <c r="Q13" s="7">
        <f t="shared" si="10"/>
        <v>7.758510444999999</v>
      </c>
      <c r="R13" s="24">
        <f t="shared" si="5"/>
        <v>4.817424570477672</v>
      </c>
    </row>
    <row r="14" spans="2:18" ht="18.75">
      <c r="B14" s="2">
        <v>7</v>
      </c>
      <c r="C14" s="3">
        <v>0.2762</v>
      </c>
      <c r="D14" s="1">
        <f t="shared" si="0"/>
        <v>16.6133</v>
      </c>
      <c r="E14" s="7">
        <f t="shared" si="1"/>
        <v>16.748366128999997</v>
      </c>
      <c r="F14" s="24">
        <f t="shared" si="11"/>
        <v>9.454016050816195</v>
      </c>
      <c r="G14" s="3">
        <v>0.1173</v>
      </c>
      <c r="H14" s="3">
        <f t="shared" si="6"/>
        <v>15.6503</v>
      </c>
      <c r="I14" s="7">
        <f t="shared" si="2"/>
        <v>6.700597693500001</v>
      </c>
      <c r="J14" s="24">
        <f t="shared" si="3"/>
        <v>3.78231271375922</v>
      </c>
      <c r="K14" s="3">
        <v>0.3119</v>
      </c>
      <c r="L14" s="3">
        <f t="shared" si="7"/>
        <v>16.8297</v>
      </c>
      <c r="M14" s="7">
        <f t="shared" si="8"/>
        <v>19.1595195195</v>
      </c>
      <c r="N14" s="24">
        <f t="shared" si="4"/>
        <v>10.815049281114222</v>
      </c>
      <c r="O14" s="3">
        <v>0.1289</v>
      </c>
      <c r="P14" s="1">
        <f t="shared" si="9"/>
        <v>15.7206</v>
      </c>
      <c r="Q14" s="7">
        <f t="shared" si="10"/>
        <v>7.396306490999999</v>
      </c>
      <c r="R14" s="24">
        <f t="shared" si="5"/>
        <v>4.175022192857031</v>
      </c>
    </row>
    <row r="15" spans="2:18" ht="18.75">
      <c r="B15" s="2">
        <v>8</v>
      </c>
      <c r="C15" s="3">
        <v>0.2797</v>
      </c>
      <c r="D15" s="1">
        <f t="shared" si="0"/>
        <v>16.6345</v>
      </c>
      <c r="E15" s="7">
        <f t="shared" si="1"/>
        <v>16.9822442225</v>
      </c>
      <c r="F15" s="24">
        <f t="shared" si="11"/>
        <v>8.714576488552387</v>
      </c>
      <c r="G15" s="3">
        <v>0.1167</v>
      </c>
      <c r="H15" s="3">
        <f t="shared" si="6"/>
        <v>15.6467</v>
      </c>
      <c r="I15" s="7">
        <f t="shared" si="2"/>
        <v>6.6647900985</v>
      </c>
      <c r="J15" s="24">
        <f t="shared" si="3"/>
        <v>3.4200911453489047</v>
      </c>
      <c r="K15" s="3">
        <v>0.2797</v>
      </c>
      <c r="L15" s="3">
        <f t="shared" si="7"/>
        <v>16.6345</v>
      </c>
      <c r="M15" s="7">
        <f t="shared" si="8"/>
        <v>16.9822442225</v>
      </c>
      <c r="N15" s="24">
        <f t="shared" si="4"/>
        <v>8.714576488552387</v>
      </c>
      <c r="O15" s="3">
        <v>0.1167</v>
      </c>
      <c r="P15" s="1">
        <f t="shared" si="9"/>
        <v>15.6467</v>
      </c>
      <c r="Q15" s="7">
        <f t="shared" si="10"/>
        <v>6.6647900985</v>
      </c>
      <c r="R15" s="24">
        <f t="shared" si="5"/>
        <v>3.4200911453489047</v>
      </c>
    </row>
    <row r="16" spans="2:18" ht="18.75">
      <c r="B16" s="2">
        <v>9</v>
      </c>
      <c r="C16" s="3">
        <v>0.298</v>
      </c>
      <c r="D16" s="1">
        <f t="shared" si="0"/>
        <v>16.7455</v>
      </c>
      <c r="E16" s="7">
        <f t="shared" si="1"/>
        <v>18.21408035</v>
      </c>
      <c r="F16" s="24">
        <f t="shared" si="11"/>
        <v>8.49700290700808</v>
      </c>
      <c r="G16" s="3">
        <v>0.1222</v>
      </c>
      <c r="H16" s="3">
        <f t="shared" si="6"/>
        <v>15.68</v>
      </c>
      <c r="I16" s="7">
        <f t="shared" si="2"/>
        <v>6.993750400000001</v>
      </c>
      <c r="J16" s="24">
        <f t="shared" si="3"/>
        <v>3.2626361769447736</v>
      </c>
      <c r="K16" s="3">
        <v>0.264</v>
      </c>
      <c r="L16" s="3">
        <f t="shared" si="7"/>
        <v>16.5394</v>
      </c>
      <c r="M16" s="7">
        <f t="shared" si="8"/>
        <v>15.937365840000002</v>
      </c>
      <c r="N16" s="24">
        <f t="shared" si="4"/>
        <v>7.434898785462495</v>
      </c>
      <c r="O16" s="3">
        <v>0.1112</v>
      </c>
      <c r="P16" s="1">
        <f t="shared" si="9"/>
        <v>15.6133</v>
      </c>
      <c r="Q16" s="7">
        <f t="shared" si="10"/>
        <v>6.337126204</v>
      </c>
      <c r="R16" s="24">
        <f t="shared" si="5"/>
        <v>2.956316143486491</v>
      </c>
    </row>
    <row r="17" spans="2:18" ht="18.75">
      <c r="B17" s="2">
        <v>10</v>
      </c>
      <c r="C17" s="3">
        <v>0.3165</v>
      </c>
      <c r="D17" s="1">
        <f t="shared" si="0"/>
        <v>16.8576</v>
      </c>
      <c r="E17" s="7">
        <f t="shared" si="1"/>
        <v>19.474320960000004</v>
      </c>
      <c r="F17" s="24">
        <f t="shared" si="11"/>
        <v>8.25901313855736</v>
      </c>
      <c r="G17" s="3">
        <v>0.1278</v>
      </c>
      <c r="H17" s="3">
        <f t="shared" si="6"/>
        <v>15.7139</v>
      </c>
      <c r="I17" s="7">
        <f t="shared" si="2"/>
        <v>7.330062933000001</v>
      </c>
      <c r="J17" s="24">
        <f t="shared" si="3"/>
        <v>3.10866223240573</v>
      </c>
      <c r="K17" s="3">
        <v>0.2482</v>
      </c>
      <c r="L17" s="3">
        <f t="shared" si="7"/>
        <v>16.4436</v>
      </c>
      <c r="M17" s="7">
        <f t="shared" si="8"/>
        <v>14.896750548000002</v>
      </c>
      <c r="N17" s="24">
        <f t="shared" si="4"/>
        <v>6.3176764288958065</v>
      </c>
      <c r="O17" s="3">
        <v>0.1055</v>
      </c>
      <c r="P17" s="1">
        <f t="shared" si="9"/>
        <v>15.5788</v>
      </c>
      <c r="Q17" s="7">
        <f t="shared" si="10"/>
        <v>5.999006409999999</v>
      </c>
      <c r="R17" s="24">
        <f t="shared" si="5"/>
        <v>2.5441643310822686</v>
      </c>
    </row>
    <row r="18" spans="2:18" ht="18.75">
      <c r="B18" s="2">
        <v>11</v>
      </c>
      <c r="C18" s="3">
        <v>0.2759</v>
      </c>
      <c r="D18" s="1">
        <f t="shared" si="0"/>
        <v>16.6115</v>
      </c>
      <c r="E18" s="7">
        <f t="shared" si="1"/>
        <v>16.728361902499998</v>
      </c>
      <c r="F18" s="24">
        <f t="shared" si="11"/>
        <v>6.449507674657505</v>
      </c>
      <c r="G18" s="3">
        <v>0.1038</v>
      </c>
      <c r="H18" s="3">
        <f t="shared" si="6"/>
        <v>15.5685</v>
      </c>
      <c r="I18" s="7">
        <f t="shared" si="2"/>
        <v>5.898437595</v>
      </c>
      <c r="J18" s="24">
        <f t="shared" si="3"/>
        <v>2.2741030328711145</v>
      </c>
      <c r="K18" s="3">
        <v>0.1913</v>
      </c>
      <c r="L18" s="3">
        <f t="shared" si="7"/>
        <v>16.0988</v>
      </c>
      <c r="M18" s="7">
        <f t="shared" si="8"/>
        <v>11.240906606000001</v>
      </c>
      <c r="N18" s="24">
        <f t="shared" si="4"/>
        <v>4.333856109047391</v>
      </c>
      <c r="O18" s="3">
        <v>0.0779</v>
      </c>
      <c r="P18" s="1">
        <f t="shared" si="9"/>
        <v>15.4115</v>
      </c>
      <c r="Q18" s="7">
        <f t="shared" si="10"/>
        <v>4.3820288524999995</v>
      </c>
      <c r="R18" s="24">
        <f t="shared" si="5"/>
        <v>1.689461818167965</v>
      </c>
    </row>
    <row r="19" spans="2:18" ht="18.75">
      <c r="B19" s="2">
        <v>12</v>
      </c>
      <c r="C19" s="3">
        <v>0.2403</v>
      </c>
      <c r="D19" s="1">
        <f t="shared" si="0"/>
        <v>16.3958</v>
      </c>
      <c r="E19" s="7">
        <f t="shared" si="1"/>
        <v>14.380674201000003</v>
      </c>
      <c r="F19" s="24">
        <f t="shared" si="11"/>
        <v>5.040338577879945</v>
      </c>
      <c r="G19" s="3">
        <v>0.0842</v>
      </c>
      <c r="H19" s="3">
        <f t="shared" si="6"/>
        <v>15.4497</v>
      </c>
      <c r="I19" s="7">
        <f t="shared" si="2"/>
        <v>4.748156300999999</v>
      </c>
      <c r="J19" s="24">
        <f t="shared" si="3"/>
        <v>1.6641998172846326</v>
      </c>
      <c r="K19" s="3">
        <v>0.147</v>
      </c>
      <c r="L19" s="3">
        <f t="shared" si="7"/>
        <v>15.8303</v>
      </c>
      <c r="M19" s="7">
        <f t="shared" si="8"/>
        <v>8.493747465</v>
      </c>
      <c r="N19" s="24">
        <f t="shared" si="4"/>
        <v>2.97700667021804</v>
      </c>
      <c r="O19" s="3">
        <v>0.0572</v>
      </c>
      <c r="P19" s="3">
        <f t="shared" si="9"/>
        <v>15.2861</v>
      </c>
      <c r="Q19" s="7">
        <f t="shared" si="10"/>
        <v>3.191431958</v>
      </c>
      <c r="R19" s="24">
        <f t="shared" si="5"/>
        <v>1.1185774318889548</v>
      </c>
    </row>
    <row r="20" spans="2:18" ht="18.75">
      <c r="B20" s="2">
        <v>13</v>
      </c>
      <c r="C20" s="3">
        <v>0.2093</v>
      </c>
      <c r="D20" s="1">
        <f t="shared" si="0"/>
        <v>16.2079</v>
      </c>
      <c r="E20" s="7">
        <f t="shared" si="1"/>
        <v>12.381944165499998</v>
      </c>
      <c r="F20" s="24">
        <f t="shared" si="11"/>
        <v>3.9452689942972428</v>
      </c>
      <c r="G20" s="3">
        <v>0.0682</v>
      </c>
      <c r="H20" s="3">
        <f t="shared" si="6"/>
        <v>15.3527</v>
      </c>
      <c r="I20" s="7">
        <f t="shared" si="2"/>
        <v>3.821747611</v>
      </c>
      <c r="J20" s="24">
        <f t="shared" si="3"/>
        <v>1.2177265663755317</v>
      </c>
      <c r="K20" s="3">
        <v>0.1127</v>
      </c>
      <c r="L20" s="3">
        <f t="shared" si="7"/>
        <v>15.6224</v>
      </c>
      <c r="M20" s="7">
        <f t="shared" si="8"/>
        <v>6.426352351999999</v>
      </c>
      <c r="N20" s="24">
        <f t="shared" si="4"/>
        <v>2.047633904812633</v>
      </c>
      <c r="O20" s="3">
        <v>0.042</v>
      </c>
      <c r="P20" s="3">
        <f t="shared" si="9"/>
        <v>15.1939</v>
      </c>
      <c r="Q20" s="7">
        <f t="shared" si="10"/>
        <v>2.32922487</v>
      </c>
      <c r="R20" s="24">
        <f t="shared" si="5"/>
        <v>0.7421628249593989</v>
      </c>
    </row>
    <row r="21" spans="2:18" ht="18.75">
      <c r="B21" s="2">
        <v>14</v>
      </c>
      <c r="C21" s="3">
        <v>0.1822</v>
      </c>
      <c r="D21" s="1">
        <f t="shared" si="0"/>
        <v>16.0436</v>
      </c>
      <c r="E21" s="7">
        <f t="shared" si="1"/>
        <v>10.669475308</v>
      </c>
      <c r="F21" s="24">
        <f t="shared" si="11"/>
        <v>3.090566947207726</v>
      </c>
      <c r="G21" s="3">
        <v>0.0552</v>
      </c>
      <c r="H21" s="3">
        <f t="shared" si="6"/>
        <v>15.2739</v>
      </c>
      <c r="I21" s="7">
        <f t="shared" si="2"/>
        <v>3.0773853719999997</v>
      </c>
      <c r="J21" s="24">
        <f t="shared" si="3"/>
        <v>0.8914089249911361</v>
      </c>
      <c r="K21" s="3">
        <v>0.086</v>
      </c>
      <c r="L21" s="3">
        <f t="shared" si="7"/>
        <v>15.4606</v>
      </c>
      <c r="M21" s="7">
        <f t="shared" si="8"/>
        <v>4.853082339999999</v>
      </c>
      <c r="N21" s="24">
        <f t="shared" si="4"/>
        <v>1.405765085827173</v>
      </c>
      <c r="O21" s="3">
        <v>0.0306</v>
      </c>
      <c r="P21" s="1">
        <f t="shared" si="9"/>
        <v>15.1248</v>
      </c>
      <c r="Q21" s="7">
        <f t="shared" si="10"/>
        <v>1.6892889119999999</v>
      </c>
      <c r="R21" s="24">
        <f t="shared" si="5"/>
        <v>0.4893268248905441</v>
      </c>
    </row>
    <row r="22" spans="2:18" ht="18.75">
      <c r="B22" s="2">
        <v>15</v>
      </c>
      <c r="C22" s="3">
        <v>0.1588</v>
      </c>
      <c r="D22" s="1">
        <f t="shared" si="0"/>
        <v>15.9018</v>
      </c>
      <c r="E22" s="7">
        <f t="shared" si="1"/>
        <v>9.217001316</v>
      </c>
      <c r="F22" s="24">
        <f t="shared" si="11"/>
        <v>2.4271245174830676</v>
      </c>
      <c r="G22" s="3">
        <v>0.04456</v>
      </c>
      <c r="H22" s="3">
        <f t="shared" si="6"/>
        <v>15.2095</v>
      </c>
      <c r="I22" s="7">
        <f t="shared" si="2"/>
        <v>2.473733918</v>
      </c>
      <c r="J22" s="24">
        <f t="shared" si="3"/>
        <v>0.6514114554464331</v>
      </c>
      <c r="K22" s="3">
        <v>0.0654</v>
      </c>
      <c r="L22" s="3">
        <f t="shared" si="7"/>
        <v>15.3358</v>
      </c>
      <c r="M22" s="7">
        <f t="shared" si="8"/>
        <v>3.6608088179999996</v>
      </c>
      <c r="N22" s="24">
        <f t="shared" si="4"/>
        <v>0.9640053778186971</v>
      </c>
      <c r="O22" s="3">
        <v>0.0223</v>
      </c>
      <c r="P22" s="1">
        <f t="shared" si="9"/>
        <v>15.0745</v>
      </c>
      <c r="Q22" s="7">
        <f t="shared" si="10"/>
        <v>1.2269889275</v>
      </c>
      <c r="R22" s="24">
        <f t="shared" si="5"/>
        <v>0.32310453329824657</v>
      </c>
    </row>
    <row r="23" spans="6:18" ht="18.75">
      <c r="F23" s="24">
        <f>SUM(F8:F22)</f>
        <v>96.87371571884543</v>
      </c>
      <c r="J23" s="24">
        <f>SUM(J8:J22)</f>
        <v>39.752386941363</v>
      </c>
      <c r="N23" s="24">
        <f>SUM(N8:N22)</f>
        <v>117.64668142006477</v>
      </c>
      <c r="R23" s="25">
        <f>SUM(R8:R22)</f>
        <v>47.74902408096386</v>
      </c>
    </row>
    <row r="25" spans="5:6" ht="18.75">
      <c r="E25" s="4" t="s">
        <v>10</v>
      </c>
      <c r="F25" s="23">
        <f>(F23+J23+N23+R23)/4</f>
        <v>75.50545204030927</v>
      </c>
    </row>
  </sheetData>
  <sheetProtection password="F8E7" sheet="1" objects="1" scenarios="1" selectLockedCells="1" selectUnlockedCells="1"/>
  <mergeCells count="4"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Sanjib</dc:creator>
  <cp:keywords/>
  <dc:description/>
  <cp:lastModifiedBy>MANISH</cp:lastModifiedBy>
  <dcterms:created xsi:type="dcterms:W3CDTF">2016-05-08T08:02:31Z</dcterms:created>
  <dcterms:modified xsi:type="dcterms:W3CDTF">2022-05-05T06:22:50Z</dcterms:modified>
  <cp:category/>
  <cp:version/>
  <cp:contentType/>
  <cp:contentStatus/>
</cp:coreProperties>
</file>